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340" windowHeight="10230" tabRatio="905"/>
  </bookViews>
  <sheets>
    <sheet name="Разд 1-Финанс" sheetId="1" r:id="rId1"/>
    <sheet name="Разд 2-ПланКапВлож" sheetId="2" r:id="rId2"/>
    <sheet name="Разд 3-ЦелиИП" sheetId="3" r:id="rId3"/>
    <sheet name="Разд 4-ПланПринятияОС " sheetId="4" r:id="rId4"/>
    <sheet name="Разд 1- ПланПринятияОС квар" sheetId="5" r:id="rId5"/>
    <sheet name="ПланПоказРеализаИП - Напряж" sheetId="6" r:id="rId6"/>
    <sheet name="ПланПоказРеалИП - Ввод" sheetId="7" r:id="rId7"/>
    <sheet name="ПланПоказРеал ИП-Источ финан" sheetId="8" r:id="rId8"/>
  </sheets>
  <definedNames>
    <definedName name="_xlnm.Print_Area" localSheetId="3">'Разд 4-ПланПринятияОС '!$B$12:$AW$85</definedName>
  </definedNames>
  <calcPr calcId="125725"/>
</workbook>
</file>

<file path=xl/calcChain.xml><?xml version="1.0" encoding="utf-8"?>
<calcChain xmlns="http://schemas.openxmlformats.org/spreadsheetml/2006/main">
  <c r="E32" i="8"/>
  <c r="P18" i="1" l="1"/>
  <c r="P25"/>
  <c r="I20" i="8" l="1"/>
  <c r="I21"/>
  <c r="H20"/>
  <c r="H21"/>
  <c r="AQ22" i="7"/>
  <c r="AQ23"/>
  <c r="AQ24"/>
  <c r="AQ25"/>
  <c r="AQ26"/>
  <c r="AQ27"/>
  <c r="AQ28"/>
  <c r="AQ29"/>
  <c r="AQ30"/>
  <c r="AQ31"/>
  <c r="AQ32"/>
  <c r="AQ33"/>
  <c r="AQ34"/>
  <c r="AQ35"/>
  <c r="AQ36"/>
  <c r="AQ37"/>
  <c r="AQ38"/>
  <c r="AQ39"/>
  <c r="AQ40"/>
  <c r="AQ41"/>
  <c r="AQ42"/>
  <c r="AQ43"/>
  <c r="AQ44"/>
  <c r="AQ45"/>
  <c r="AQ46"/>
  <c r="AQ47"/>
  <c r="AQ48"/>
  <c r="AQ49"/>
  <c r="AQ50"/>
  <c r="AQ51"/>
  <c r="AQ52"/>
  <c r="AQ53"/>
  <c r="AQ54"/>
  <c r="AQ55"/>
  <c r="AQ56"/>
  <c r="AQ57"/>
  <c r="AQ58"/>
  <c r="AQ59"/>
  <c r="AQ60"/>
  <c r="AQ61"/>
  <c r="AQ62"/>
  <c r="AQ63"/>
  <c r="AQ64"/>
  <c r="AQ65"/>
  <c r="AQ66"/>
  <c r="AQ67"/>
  <c r="AQ68"/>
  <c r="AQ69"/>
  <c r="AQ70"/>
  <c r="AQ71"/>
  <c r="AQ72"/>
  <c r="AQ73"/>
  <c r="AQ74"/>
  <c r="AQ75"/>
  <c r="AQ76"/>
  <c r="AQ77"/>
  <c r="AQ78"/>
  <c r="AP27" i="4"/>
  <c r="AQ27"/>
  <c r="AR27"/>
  <c r="AS27"/>
  <c r="AT27"/>
  <c r="AU27"/>
  <c r="AP28"/>
  <c r="AQ28"/>
  <c r="AR28"/>
  <c r="AS28"/>
  <c r="AT28"/>
  <c r="AU28"/>
  <c r="AP29"/>
  <c r="AQ29"/>
  <c r="AR29"/>
  <c r="AS29"/>
  <c r="AT29"/>
  <c r="AU29"/>
  <c r="AP30"/>
  <c r="AQ30"/>
  <c r="AR30"/>
  <c r="AS30"/>
  <c r="AT30"/>
  <c r="AU30"/>
  <c r="AP31"/>
  <c r="AQ31"/>
  <c r="AR31"/>
  <c r="AS31"/>
  <c r="AT31"/>
  <c r="AU31"/>
  <c r="AP32"/>
  <c r="AQ32"/>
  <c r="AR32"/>
  <c r="AS32"/>
  <c r="AT32"/>
  <c r="AU32"/>
  <c r="AP33"/>
  <c r="AQ33"/>
  <c r="AR33"/>
  <c r="AS33"/>
  <c r="AT33"/>
  <c r="AU33"/>
  <c r="AP34"/>
  <c r="AQ34"/>
  <c r="AR34"/>
  <c r="AS34"/>
  <c r="AT34"/>
  <c r="AU34"/>
  <c r="AP35"/>
  <c r="AQ35"/>
  <c r="AR35"/>
  <c r="AS35"/>
  <c r="AT35"/>
  <c r="AU35"/>
  <c r="AP36"/>
  <c r="AQ36"/>
  <c r="AR36"/>
  <c r="AS36"/>
  <c r="AT36"/>
  <c r="AU36"/>
  <c r="AP37"/>
  <c r="AQ37"/>
  <c r="AR37"/>
  <c r="AS37"/>
  <c r="AT37"/>
  <c r="AU37"/>
  <c r="AP38"/>
  <c r="AQ38"/>
  <c r="AR38"/>
  <c r="AS38"/>
  <c r="AT38"/>
  <c r="AU38"/>
  <c r="AP39"/>
  <c r="AQ39"/>
  <c r="AR39"/>
  <c r="AS39"/>
  <c r="AT39"/>
  <c r="AU39"/>
  <c r="AP40"/>
  <c r="AQ40"/>
  <c r="AR40"/>
  <c r="AS40"/>
  <c r="AT40"/>
  <c r="AU40"/>
  <c r="AP41"/>
  <c r="AQ41"/>
  <c r="AR41"/>
  <c r="AS41"/>
  <c r="AT41"/>
  <c r="AU41"/>
  <c r="AP42"/>
  <c r="AQ42"/>
  <c r="AR42"/>
  <c r="AS42"/>
  <c r="AT42"/>
  <c r="AU42"/>
  <c r="AP43"/>
  <c r="AQ43"/>
  <c r="AR43"/>
  <c r="AS43"/>
  <c r="AT43"/>
  <c r="AU43"/>
  <c r="AP44"/>
  <c r="AQ44"/>
  <c r="AR44"/>
  <c r="AS44"/>
  <c r="AT44"/>
  <c r="AU44"/>
  <c r="AP45"/>
  <c r="AQ45"/>
  <c r="AR45"/>
  <c r="AS45"/>
  <c r="AT45"/>
  <c r="AU45"/>
  <c r="AP46"/>
  <c r="AQ46"/>
  <c r="AR46"/>
  <c r="AS46"/>
  <c r="AT46"/>
  <c r="AU46"/>
  <c r="AP47"/>
  <c r="AQ47"/>
  <c r="AR47"/>
  <c r="AS47"/>
  <c r="AT47"/>
  <c r="AU47"/>
  <c r="AP48"/>
  <c r="AQ48"/>
  <c r="AR48"/>
  <c r="AS48"/>
  <c r="AT48"/>
  <c r="AU48"/>
  <c r="AP49"/>
  <c r="AQ49"/>
  <c r="AR49"/>
  <c r="AS49"/>
  <c r="AT49"/>
  <c r="AU49"/>
  <c r="AP50"/>
  <c r="AQ50"/>
  <c r="AR50"/>
  <c r="AS50"/>
  <c r="AT50"/>
  <c r="AU50"/>
  <c r="AP51"/>
  <c r="AQ51"/>
  <c r="AR51"/>
  <c r="AS51"/>
  <c r="AT51"/>
  <c r="AU51"/>
  <c r="AP52"/>
  <c r="AQ52"/>
  <c r="AR52"/>
  <c r="AS52"/>
  <c r="AT52"/>
  <c r="AU52"/>
  <c r="AP53"/>
  <c r="AQ53"/>
  <c r="AR53"/>
  <c r="AS53"/>
  <c r="AT53"/>
  <c r="AU53"/>
  <c r="AP54"/>
  <c r="AQ54"/>
  <c r="AR54"/>
  <c r="AS54"/>
  <c r="AT54"/>
  <c r="AU54"/>
  <c r="AP55"/>
  <c r="AQ55"/>
  <c r="AR55"/>
  <c r="AS55"/>
  <c r="AT55"/>
  <c r="AU55"/>
  <c r="AP56"/>
  <c r="AQ56"/>
  <c r="AR56"/>
  <c r="AS56"/>
  <c r="AT56"/>
  <c r="AU56"/>
  <c r="AP57"/>
  <c r="AQ57"/>
  <c r="AR57"/>
  <c r="AS57"/>
  <c r="AT57"/>
  <c r="AU57"/>
  <c r="AP58"/>
  <c r="AQ58"/>
  <c r="AR58"/>
  <c r="AS58"/>
  <c r="AT58"/>
  <c r="AU58"/>
  <c r="AP59"/>
  <c r="AQ59"/>
  <c r="AR59"/>
  <c r="AS59"/>
  <c r="AT59"/>
  <c r="AU59"/>
  <c r="AP60"/>
  <c r="AQ60"/>
  <c r="AR60"/>
  <c r="AS60"/>
  <c r="AT60"/>
  <c r="AU60"/>
  <c r="AP61"/>
  <c r="AQ61"/>
  <c r="AR61"/>
  <c r="AS61"/>
  <c r="AT61"/>
  <c r="AU61"/>
  <c r="AP62"/>
  <c r="AQ62"/>
  <c r="AR62"/>
  <c r="AS62"/>
  <c r="AT62"/>
  <c r="AU62"/>
  <c r="AP63"/>
  <c r="AQ63"/>
  <c r="AR63"/>
  <c r="AS63"/>
  <c r="AT63"/>
  <c r="AU63"/>
  <c r="AP64"/>
  <c r="AQ64"/>
  <c r="AR64"/>
  <c r="AS64"/>
  <c r="AT64"/>
  <c r="AU64"/>
  <c r="AP65"/>
  <c r="AQ65"/>
  <c r="AR65"/>
  <c r="AS65"/>
  <c r="AT65"/>
  <c r="AU65"/>
  <c r="AP66"/>
  <c r="AQ66"/>
  <c r="AR66"/>
  <c r="AS66"/>
  <c r="AT66"/>
  <c r="AU66"/>
  <c r="AP67"/>
  <c r="AQ67"/>
  <c r="AR67"/>
  <c r="AS67"/>
  <c r="AT67"/>
  <c r="AU67"/>
  <c r="AP68"/>
  <c r="AQ68"/>
  <c r="AR68"/>
  <c r="AS68"/>
  <c r="AT68"/>
  <c r="AU68"/>
  <c r="AP69"/>
  <c r="AQ69"/>
  <c r="AR69"/>
  <c r="AS69"/>
  <c r="AT69"/>
  <c r="AU69"/>
  <c r="AP70"/>
  <c r="AQ70"/>
  <c r="AR70"/>
  <c r="AS70"/>
  <c r="AT70"/>
  <c r="AU70"/>
  <c r="AP71"/>
  <c r="AQ71"/>
  <c r="AR71"/>
  <c r="AS71"/>
  <c r="AT71"/>
  <c r="AU71"/>
  <c r="AP72"/>
  <c r="AQ72"/>
  <c r="AR72"/>
  <c r="AS72"/>
  <c r="AT72"/>
  <c r="AU72"/>
  <c r="AP73"/>
  <c r="AQ73"/>
  <c r="AR73"/>
  <c r="AS73"/>
  <c r="AT73"/>
  <c r="AU73"/>
  <c r="AP74"/>
  <c r="AQ74"/>
  <c r="AR74"/>
  <c r="AS74"/>
  <c r="AT74"/>
  <c r="AU74"/>
  <c r="AP75"/>
  <c r="AQ75"/>
  <c r="AR75"/>
  <c r="AS75"/>
  <c r="AT75"/>
  <c r="AU75"/>
  <c r="AP76"/>
  <c r="AQ76"/>
  <c r="AR76"/>
  <c r="AS76"/>
  <c r="AT76"/>
  <c r="AU76"/>
  <c r="AP77"/>
  <c r="AQ77"/>
  <c r="AR77"/>
  <c r="AS77"/>
  <c r="AT77"/>
  <c r="AU77"/>
  <c r="AP78"/>
  <c r="AQ78"/>
  <c r="AR78"/>
  <c r="AS78"/>
  <c r="AT78"/>
  <c r="AU78"/>
  <c r="AP79"/>
  <c r="AQ79"/>
  <c r="AR79"/>
  <c r="AS79"/>
  <c r="AT79"/>
  <c r="AU79"/>
  <c r="AP80"/>
  <c r="AQ80"/>
  <c r="AR80"/>
  <c r="AS80"/>
  <c r="AT80"/>
  <c r="AU80"/>
  <c r="AP81"/>
  <c r="AQ81"/>
  <c r="AR81"/>
  <c r="AS81"/>
  <c r="AT81"/>
  <c r="AU81"/>
  <c r="AP82"/>
  <c r="AQ82"/>
  <c r="AR82"/>
  <c r="AS82"/>
  <c r="AT82"/>
  <c r="AU82"/>
  <c r="AU26"/>
  <c r="AT26"/>
  <c r="AS26"/>
  <c r="AR26"/>
  <c r="AQ26"/>
  <c r="AP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AG26"/>
  <c r="AH26"/>
  <c r="AI26"/>
  <c r="AJ26"/>
  <c r="AK26"/>
  <c r="AL26"/>
  <c r="AM26"/>
  <c r="AN26"/>
  <c r="E26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AG27"/>
  <c r="AH27"/>
  <c r="AI27"/>
  <c r="AJ27"/>
  <c r="AK27"/>
  <c r="AL27"/>
  <c r="AM27"/>
  <c r="AN27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AG28"/>
  <c r="AH28"/>
  <c r="AI28"/>
  <c r="AJ28"/>
  <c r="AK28"/>
  <c r="AL28"/>
  <c r="AM28"/>
  <c r="AN28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AI29"/>
  <c r="AJ29"/>
  <c r="AK29"/>
  <c r="AL29"/>
  <c r="AM29"/>
  <c r="AN29"/>
  <c r="E27"/>
  <c r="E28"/>
  <c r="E29"/>
  <c r="H63"/>
  <c r="I63"/>
  <c r="J63"/>
  <c r="K63"/>
  <c r="L63"/>
  <c r="M63"/>
  <c r="N63"/>
  <c r="O63"/>
  <c r="P63"/>
  <c r="Q63"/>
  <c r="R63"/>
  <c r="S63"/>
  <c r="T63"/>
  <c r="U63"/>
  <c r="V63"/>
  <c r="W63"/>
  <c r="X63"/>
  <c r="Y63"/>
  <c r="Z63"/>
  <c r="AA63"/>
  <c r="AB63"/>
  <c r="AC63"/>
  <c r="AD63"/>
  <c r="AE63"/>
  <c r="AF63"/>
  <c r="AG63"/>
  <c r="AH63"/>
  <c r="AI63"/>
  <c r="AJ63"/>
  <c r="AK63"/>
  <c r="AL63"/>
  <c r="AM63"/>
  <c r="AN63"/>
  <c r="AO63"/>
  <c r="G63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G31"/>
  <c r="AI24" i="5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I49"/>
  <c r="AI50"/>
  <c r="AI51"/>
  <c r="AI52"/>
  <c r="AI53"/>
  <c r="AI54"/>
  <c r="AI55"/>
  <c r="AI56"/>
  <c r="AI57"/>
  <c r="AI58"/>
  <c r="AI59"/>
  <c r="AI60"/>
  <c r="AI61"/>
  <c r="AI62"/>
  <c r="AI63"/>
  <c r="AI64"/>
  <c r="AI65"/>
  <c r="AI66"/>
  <c r="AI67"/>
  <c r="AI68"/>
  <c r="AI69"/>
  <c r="AI70"/>
  <c r="AI71"/>
  <c r="AI72"/>
  <c r="AI73"/>
  <c r="AI74"/>
  <c r="AI75"/>
  <c r="AI76"/>
  <c r="AI77"/>
  <c r="AI78"/>
  <c r="AI79"/>
  <c r="AI23"/>
  <c r="S24" i="2"/>
  <c r="E63" i="4"/>
  <c r="E31"/>
  <c r="M58" i="2"/>
  <c r="M59"/>
  <c r="M60"/>
  <c r="M61"/>
  <c r="M62"/>
  <c r="M63"/>
  <c r="M64"/>
  <c r="M65"/>
  <c r="M66"/>
  <c r="M67"/>
  <c r="M68"/>
  <c r="M69"/>
  <c r="M70"/>
  <c r="M71"/>
  <c r="M72"/>
  <c r="M73"/>
  <c r="M57"/>
  <c r="M55"/>
  <c r="M26"/>
  <c r="M27"/>
  <c r="M28"/>
  <c r="M29"/>
  <c r="M30"/>
  <c r="M24" s="1"/>
  <c r="M20" s="1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25"/>
  <c r="J56"/>
  <c r="K56"/>
  <c r="K21" s="1"/>
  <c r="K19" s="1"/>
  <c r="L56"/>
  <c r="M56"/>
  <c r="M21" s="1"/>
  <c r="I56"/>
  <c r="J22"/>
  <c r="K22"/>
  <c r="L22"/>
  <c r="M22"/>
  <c r="I22"/>
  <c r="J21"/>
  <c r="L21"/>
  <c r="L19" s="1"/>
  <c r="I21"/>
  <c r="I19" s="1"/>
  <c r="K20"/>
  <c r="L20"/>
  <c r="I20"/>
  <c r="J24"/>
  <c r="J20" s="1"/>
  <c r="K24"/>
  <c r="L24"/>
  <c r="I24"/>
  <c r="U22"/>
  <c r="U21"/>
  <c r="U20"/>
  <c r="U19"/>
  <c r="T19"/>
  <c r="S19"/>
  <c r="S20"/>
  <c r="T20"/>
  <c r="T24"/>
  <c r="K20" i="1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AA19"/>
  <c r="AA18"/>
  <c r="AE18"/>
  <c r="AE19"/>
  <c r="AA23"/>
  <c r="AD23"/>
  <c r="AE23"/>
  <c r="AF23"/>
  <c r="AI23"/>
  <c r="AF19"/>
  <c r="AF18"/>
  <c r="AJ18"/>
  <c r="AJ19"/>
  <c r="AJ23"/>
  <c r="J19" i="2" l="1"/>
  <c r="M19"/>
  <c r="J23" i="8"/>
  <c r="F23"/>
  <c r="F22" s="1"/>
  <c r="F43" s="1"/>
  <c r="G23"/>
  <c r="G22" s="1"/>
  <c r="G43" s="1"/>
  <c r="H23"/>
  <c r="H22" s="1"/>
  <c r="I23"/>
  <c r="I22" s="1"/>
  <c r="E23"/>
  <c r="E22" s="1"/>
  <c r="J32"/>
  <c r="I32"/>
  <c r="H32"/>
  <c r="G32"/>
  <c r="F32"/>
  <c r="J33"/>
  <c r="J24"/>
  <c r="F21"/>
  <c r="G21"/>
  <c r="E21"/>
  <c r="J20"/>
  <c r="E43" l="1"/>
  <c r="J22"/>
  <c r="J43" s="1"/>
  <c r="J21"/>
  <c r="AN43" i="1"/>
  <c r="AO43" s="1"/>
  <c r="AE43"/>
  <c r="AO34"/>
  <c r="AN34"/>
  <c r="AJ34"/>
  <c r="AN31"/>
  <c r="AO31" s="1"/>
  <c r="Z31"/>
  <c r="AO30"/>
  <c r="AN30"/>
  <c r="U30"/>
  <c r="AN25"/>
  <c r="Z19"/>
  <c r="U19"/>
  <c r="O19"/>
  <c r="AN19" s="1"/>
  <c r="AI18"/>
  <c r="AD18"/>
  <c r="Z18"/>
  <c r="Y18"/>
  <c r="V18"/>
  <c r="U18"/>
  <c r="T18"/>
  <c r="Q18" s="1"/>
  <c r="O18"/>
  <c r="L18" l="1"/>
  <c r="L19"/>
  <c r="P19"/>
  <c r="AO25"/>
  <c r="AO23" s="1"/>
  <c r="AO19" s="1"/>
  <c r="AO18" s="1"/>
  <c r="AN23"/>
  <c r="AN18"/>
  <c r="AK18" s="1"/>
  <c r="J18" s="1"/>
  <c r="K18" s="1"/>
  <c r="AK19" l="1"/>
  <c r="J19" s="1"/>
  <c r="K19" s="1"/>
</calcChain>
</file>

<file path=xl/sharedStrings.xml><?xml version="1.0" encoding="utf-8"?>
<sst xmlns="http://schemas.openxmlformats.org/spreadsheetml/2006/main" count="3012" uniqueCount="472">
  <si>
    <t>Приложение N __ &lt;1&gt;</t>
  </si>
  <si>
    <t>к решению ________</t>
  </si>
  <si>
    <t>от "__" __________ г. N __ &lt;2&gt;</t>
  </si>
  <si>
    <t>Перечни инвестиционных проектов</t>
  </si>
  <si>
    <t>Раздел 1. План финансирования капитальных вложений</t>
  </si>
  <si>
    <t>по инвестиционным проектам</t>
  </si>
  <si>
    <t>полное наименование субъекта электроэнергетики</t>
  </si>
  <si>
    <t>Номер группы инвестиционных проектов</t>
  </si>
  <si>
    <t>Идентификатор инвестиционного проекта</t>
  </si>
  <si>
    <t>Год начала реализации инвестиционного проекта</t>
  </si>
  <si>
    <t>Год окончания реализации инвестиционного проекта</t>
  </si>
  <si>
    <t>Полная сметная стоимость инвестиционного проекта в соответствии с утвержденной проектной документацией</t>
  </si>
  <si>
    <t>Оценка полной стоимости инвестиционного проекта в прогнозных ценах соответствующих лет, млн рублей (с НДС)</t>
  </si>
  <si>
    <t>Остаток финансирования капитальных вложений в прогнозных ценах соответствующих лет, млн рублей (с НДС)</t>
  </si>
  <si>
    <t>Финансирование капитальных вложений в прогнозных ценах соответствующих лет, млн рублей (с НДС)</t>
  </si>
  <si>
    <t>План</t>
  </si>
  <si>
    <t>месяц и год составления сметной документации</t>
  </si>
  <si>
    <t>Общий объем финансирования, в том числе за счет:</t>
  </si>
  <si>
    <t>федерального бюджета</t>
  </si>
  <si>
    <t>бюджетов субъектов Российской Федерации и муниципальных образований</t>
  </si>
  <si>
    <t>средств, полученных от оказания услуг, реализации товаров по регулируемым государством ценам (тарифам)</t>
  </si>
  <si>
    <t>иных источников финансирования</t>
  </si>
  <si>
    <t>&lt;1&gt;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</si>
  <si>
    <t>&lt;2&gt; Указываются наименование органа исполнительной власти и реквизиты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</si>
  <si>
    <t>&lt;3&gt; Словосочетания вида "год X", "год (X + 1)", "год (X + 1)" в различных падежах заменяются указанием года (четыре цифры и слово "год" в соответствующем падеже), который определяется как первый год реализации инвестиционной программы (если утверждается инвестиционная программа) или год, в котором принимается решение об утверждении изменений, вносимых в инвестиционную программу, или инвестиционной программы и изменений, вносимых в инвестиционную программу, плюс количество лет, равных числу, указанному в словосочетании после знака "+".</t>
  </si>
  <si>
    <t>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</t>
  </si>
  <si>
    <r>
      <t xml:space="preserve">более 3 лет, то после </t>
    </r>
    <r>
      <rPr>
        <sz val="11"/>
        <color rgb="FF0000FF"/>
        <rFont val="Times New Roman"/>
        <family val="1"/>
        <charset val="204"/>
      </rPr>
      <t>столбца 11.15</t>
    </r>
    <r>
      <rPr>
        <sz val="11"/>
        <color theme="1"/>
        <rFont val="Times New Roman"/>
        <family val="1"/>
        <charset val="204"/>
      </rPr>
      <t xml:space="preserve"> настоящая форма дополняется новыми столбцами, аналогичными </t>
    </r>
    <r>
      <rPr>
        <sz val="11"/>
        <color rgb="FF0000FF"/>
        <rFont val="Times New Roman"/>
        <family val="1"/>
        <charset val="204"/>
      </rPr>
      <t>столбцам 11.11</t>
    </r>
    <r>
      <rPr>
        <sz val="11"/>
        <color theme="1"/>
        <rFont val="Times New Roman"/>
        <family val="1"/>
        <charset val="204"/>
      </rPr>
      <t xml:space="preserve"> - </t>
    </r>
    <r>
      <rPr>
        <sz val="11"/>
        <color rgb="FF0000FF"/>
        <rFont val="Times New Roman"/>
        <family val="1"/>
        <charset val="204"/>
      </rPr>
      <t>11.15</t>
    </r>
    <r>
      <rPr>
        <sz val="11"/>
        <color theme="1"/>
        <rFont val="Times New Roman"/>
        <family val="1"/>
        <charset val="204"/>
      </rPr>
      <t>, с указанием в наименовании заголовков столбцов соответствующих годов, в отношении которых заполняется такая форма, и порядковых номеров столбцов;</t>
    </r>
  </si>
  <si>
    <r>
      <t xml:space="preserve">менее 3 лет, то в настоящей форме удаляются </t>
    </r>
    <r>
      <rPr>
        <sz val="11"/>
        <color rgb="FF0000FF"/>
        <rFont val="Times New Roman"/>
        <family val="1"/>
        <charset val="204"/>
      </rPr>
      <t>столбцы 11.11</t>
    </r>
    <r>
      <rPr>
        <sz val="11"/>
        <color theme="1"/>
        <rFont val="Times New Roman"/>
        <family val="1"/>
        <charset val="204"/>
      </rPr>
      <t xml:space="preserve"> - </t>
    </r>
    <r>
      <rPr>
        <sz val="11"/>
        <color rgb="FF0000FF"/>
        <rFont val="Times New Roman"/>
        <family val="1"/>
        <charset val="204"/>
      </rPr>
      <t>11.15</t>
    </r>
    <r>
      <rPr>
        <sz val="11"/>
        <color theme="1"/>
        <rFont val="Times New Roman"/>
        <family val="1"/>
        <charset val="204"/>
      </rPr>
      <t xml:space="preserve"> или </t>
    </r>
    <r>
      <rPr>
        <sz val="11"/>
        <color rgb="FF0000FF"/>
        <rFont val="Times New Roman"/>
        <family val="1"/>
        <charset val="204"/>
      </rPr>
      <t>11.6</t>
    </r>
    <r>
      <rPr>
        <sz val="11"/>
        <color theme="1"/>
        <rFont val="Times New Roman"/>
        <family val="1"/>
        <charset val="204"/>
      </rPr>
      <t xml:space="preserve"> - </t>
    </r>
    <r>
      <rPr>
        <sz val="11"/>
        <color rgb="FF0000FF"/>
        <rFont val="Times New Roman"/>
        <family val="1"/>
        <charset val="204"/>
      </rPr>
      <t>11.15</t>
    </r>
    <r>
      <rPr>
        <sz val="11"/>
        <color theme="1"/>
        <rFont val="Times New Roman"/>
        <family val="1"/>
        <charset val="204"/>
      </rPr>
      <t>.</t>
    </r>
  </si>
  <si>
    <t>в базисном уровне цен, млн рублей 
(с НДС)</t>
  </si>
  <si>
    <t>Раздел 2. План освоения капитальных вложений</t>
  </si>
  <si>
    <t>Наименование инвестиционного проекта (группы инвестиционных проектов)</t>
  </si>
  <si>
    <t>Полная сметная стоимость инвестиционного проекта в соответствии с утвержденной проектной документацией в базисном уровне цен, млн рублей (без НДС)</t>
  </si>
  <si>
    <t>Оценка полной стоимости в прогнозных ценах соответствующих лет, млн рублей (без НДС)</t>
  </si>
  <si>
    <t>Остаток освоения капитальных вложений, млн рублей (без НДС)</t>
  </si>
  <si>
    <t>Всего, в т.ч.:</t>
  </si>
  <si>
    <t>проектно-изыскательские работы</t>
  </si>
  <si>
    <t>строительные работы, реконструкция, монтаж оборудования</t>
  </si>
  <si>
    <t>оборудование</t>
  </si>
  <si>
    <t>прочие затраты</t>
  </si>
  <si>
    <t>в базисном уровне цен</t>
  </si>
  <si>
    <t>в прогнозных ценах соответствующих лет</t>
  </si>
  <si>
    <t>Утвержденный план</t>
  </si>
  <si>
    <r>
      <t xml:space="preserve">более 3 лет, то после </t>
    </r>
    <r>
      <rPr>
        <sz val="11"/>
        <color rgb="FF0000FF"/>
        <rFont val="Times New Roman"/>
        <family val="1"/>
        <charset val="204"/>
      </rPr>
      <t>столбца 14.3</t>
    </r>
    <r>
      <rPr>
        <sz val="11"/>
        <color theme="1"/>
        <rFont val="Times New Roman"/>
        <family val="1"/>
        <charset val="204"/>
      </rPr>
      <t xml:space="preserve"> настоящая форма дополняется новыми столбцами, аналогичными </t>
    </r>
    <r>
      <rPr>
        <sz val="11"/>
        <color rgb="FF0000FF"/>
        <rFont val="Times New Roman"/>
        <family val="1"/>
        <charset val="204"/>
      </rPr>
      <t>столбцу 14.3</t>
    </r>
    <r>
      <rPr>
        <sz val="11"/>
        <color theme="1"/>
        <rFont val="Times New Roman"/>
        <family val="1"/>
        <charset val="204"/>
      </rPr>
      <t>, с указанием в наименовании заголовков столбцов соответствующих годов, в отношении которых заполняется такая форма, и порядковых номеров столбцов;</t>
    </r>
  </si>
  <si>
    <r>
      <t xml:space="preserve">менее 3 лет, то в настоящей форме удаляются </t>
    </r>
    <r>
      <rPr>
        <sz val="11"/>
        <color rgb="FF0000FF"/>
        <rFont val="Times New Roman"/>
        <family val="1"/>
        <charset val="204"/>
      </rPr>
      <t>столбцы 14.2</t>
    </r>
    <r>
      <rPr>
        <sz val="11"/>
        <color theme="1"/>
        <rFont val="Times New Roman"/>
        <family val="1"/>
        <charset val="204"/>
      </rPr>
      <t xml:space="preserve"> - </t>
    </r>
    <r>
      <rPr>
        <sz val="11"/>
        <color rgb="FF0000FF"/>
        <rFont val="Times New Roman"/>
        <family val="1"/>
        <charset val="204"/>
      </rPr>
      <t>14.3</t>
    </r>
    <r>
      <rPr>
        <sz val="11"/>
        <color theme="1"/>
        <rFont val="Times New Roman"/>
        <family val="1"/>
        <charset val="204"/>
      </rPr>
      <t xml:space="preserve"> или </t>
    </r>
    <r>
      <rPr>
        <sz val="11"/>
        <color rgb="FF0000FF"/>
        <rFont val="Times New Roman"/>
        <family val="1"/>
        <charset val="204"/>
      </rPr>
      <t>14.3</t>
    </r>
    <r>
      <rPr>
        <sz val="11"/>
        <color theme="1"/>
        <rFont val="Times New Roman"/>
        <family val="1"/>
        <charset val="204"/>
      </rPr>
      <t>.</t>
    </r>
  </si>
  <si>
    <t>Раздел 3. Цели реализации инвестиционных проектов сетевой</t>
  </si>
  <si>
    <t>Цели реализации инвестиционных проектов и плановые значения количественных показателей, характеризующие достижение таких целей</t>
  </si>
  <si>
    <t>Развитие электрической сети/усиление существующей электрической сети, связанное с подключением новых потребителей</t>
  </si>
  <si>
    <t>Замещение (обновление) электрической сети/повышение экономической эффективности (мероприятия направленные на снижение эксплуатационных затрат) оказания услуг в сфере электроэнергетики</t>
  </si>
  <si>
    <t>Повышение надежности оказываемых услуг в сфере электроэнергетики</t>
  </si>
  <si>
    <t>Повышение качества оказываемых услуг в сфере электроэнергетики</t>
  </si>
  <si>
    <t>Выполнение требований законодательства Российской Федерации, предписаний органов исполнительной власти, регламентов рынков электрической энергии</t>
  </si>
  <si>
    <t>Обеспечение текущей деятельности в сфере электроэнергетики, в том числе развитие информационной инфраструктуры, хозяйственное обеспечение деятельности</t>
  </si>
  <si>
    <t>Инвестиции, связанные с деятельностью, не относящейся к сфере электроэнергетики</t>
  </si>
  <si>
    <t>Наименование количественного показателя, соответствующего цели</t>
  </si>
  <si>
    <t>...</t>
  </si>
  <si>
    <t>4...</t>
  </si>
  <si>
    <t>5...</t>
  </si>
  <si>
    <t>6...</t>
  </si>
  <si>
    <t>7...</t>
  </si>
  <si>
    <t>8...</t>
  </si>
  <si>
    <t>9...</t>
  </si>
  <si>
    <t>10...</t>
  </si>
  <si>
    <t>&lt;1&gt; Указывается номер приложения к решении об утверждении инвестиционной программы, изменений, вносимых инвестиционную программу, или инвестиционной программы и изменений, вносимых инвестиционную программу.</t>
  </si>
  <si>
    <t>&lt;2&gt; Указываются наименование органа исполнительной власти и реквизит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</si>
  <si>
    <t>&lt;3&gt; Форма заполняется на каждый год периода, на который утверждается инвестиционная программа сетевой организации и (или) изменения, вносимые в инвестиционную программу сетевой организации.</t>
  </si>
  <si>
    <t>&lt;4&gt; Наименования количественных показателей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розничного рынков электрической энергии, утвержденными постановлением Правительства Российской Федерации от 21.01.2004 N 24 (Собрание законодательства Российской Федерации, 2004, N 4, ст. 282; 2009, N 17, ст. 2088; 2010, N 33, ст. 4431; 2011, N 45, ст. 6404; 2012, N 4, ст. 505; N 23, ст. 3008; 2013, N 27, ст. 3602; N 31, ст. 4216; N 31, ст. 4226; N 36, ст. 4586; N 50, ст. 6598; 2014, N 9, ст. 907; N 8, ст. 815; N 9, ст. 919; N 19, ст. 2416; N 25, ст. 3311; N 34, ст. 4659; 2015, N 5, ст. 827; N 8, ст. 1175; N 20, ст. 2924; N 37, ст. 5153; N 39, ст. 5405; N 45, ст. 6256; 2016, N 22, ст. 3212).</t>
  </si>
  <si>
    <t>ввода основных средств (Плановые показатели реализации</t>
  </si>
  <si>
    <t>и нематериальных активов к бухгалтерскому учету</t>
  </si>
  <si>
    <t>Первоначальная стоимость принимаемых к учету основных средств и нематериальных активов, млн рублей (без НДС)</t>
  </si>
  <si>
    <t>Принятие основных средств и нематериальных активов к бухгалтерскому учету</t>
  </si>
  <si>
    <t>Итого</t>
  </si>
  <si>
    <t>нематериальные активы</t>
  </si>
  <si>
    <t>основные средства</t>
  </si>
  <si>
    <t>млн рублей (без НДС)</t>
  </si>
  <si>
    <t>МВ x А &lt;6&gt;</t>
  </si>
  <si>
    <t>Мвар &lt;6&gt;</t>
  </si>
  <si>
    <t>км ЛЭП &lt;6&gt;</t>
  </si>
  <si>
    <t>МВт &lt;6&gt;</t>
  </si>
  <si>
    <t>Другое &lt;6&gt;</t>
  </si>
  <si>
    <t>&lt;3&gt; Вместо слов "План ввода основных средств (Плановые показатели реализации инвестиционной программы)" указываются слова:</t>
  </si>
  <si>
    <t>"План ввода основных средств", если форма заполняется в отношении сетевой организации;</t>
  </si>
  <si>
    <t>"Плановые показатели реализации инвестиционной программы", если форма заполняется в отношении субъекта электроэнергетики (за исключением сетевых организаций).</t>
  </si>
  <si>
    <t>&lt;4&gt; Вместо слов "Раздел 1 (Раздел 3)." указываются слова:</t>
  </si>
  <si>
    <t>"Раздел 1.", если форма заполняется в отношении сетевой организации;</t>
  </si>
  <si>
    <t>"Раздел 3.", если форма заполняется в отношении субъекта электроэнергетики (за исключением сетевых организаций).</t>
  </si>
  <si>
    <t>&lt;5&gt; Словосочетания вида "год X", "год (X + 1)", "год (X + 1)" в различных падежах заменяются указанием года (четыре цифры и слово "год" в соответствующем падеже), который определяется как первый год реализации инвестиционной программы (если утверждается инвестиционная программа) или год, в котором принимается решение об утверждении изменений, вносимых в инвестиционную программу, или инвестиционной программы и изменений, вносимых в инвестиционную программу, плюс количество лет, равных числу, указанному в словосочетании после знаке "+".</t>
  </si>
  <si>
    <r>
      <t xml:space="preserve">более 3 лет, то после </t>
    </r>
    <r>
      <rPr>
        <sz val="11"/>
        <color rgb="FF0000FF"/>
        <rFont val="Times New Roman"/>
        <family val="1"/>
        <charset val="204"/>
      </rPr>
      <t>столбца 5.3.7</t>
    </r>
    <r>
      <rPr>
        <sz val="11"/>
        <color theme="1"/>
        <rFont val="Times New Roman"/>
        <family val="1"/>
        <charset val="204"/>
      </rPr>
      <t xml:space="preserve"> настоящая форма дополняется новыми столбцами, аналогичными </t>
    </r>
    <r>
      <rPr>
        <sz val="11"/>
        <color rgb="FF0000FF"/>
        <rFont val="Times New Roman"/>
        <family val="1"/>
        <charset val="204"/>
      </rPr>
      <t>столбцам 5.3.1</t>
    </r>
    <r>
      <rPr>
        <sz val="11"/>
        <color theme="1"/>
        <rFont val="Times New Roman"/>
        <family val="1"/>
        <charset val="204"/>
      </rPr>
      <t xml:space="preserve"> - </t>
    </r>
    <r>
      <rPr>
        <sz val="11"/>
        <color rgb="FF0000FF"/>
        <rFont val="Times New Roman"/>
        <family val="1"/>
        <charset val="204"/>
      </rPr>
      <t>5.3.7</t>
    </r>
    <r>
      <rPr>
        <sz val="11"/>
        <color theme="1"/>
        <rFont val="Times New Roman"/>
        <family val="1"/>
        <charset val="204"/>
      </rPr>
      <t>, с указанием в наименовании заголовков столбцов соответствующих годов, в отношении которых заполняется такая форма, и порядковых номеров столбцов;</t>
    </r>
  </si>
  <si>
    <r>
      <t xml:space="preserve">менее 3 лет, то в настоящей форме удаляются </t>
    </r>
    <r>
      <rPr>
        <sz val="11"/>
        <color rgb="FF0000FF"/>
        <rFont val="Times New Roman"/>
        <family val="1"/>
        <charset val="204"/>
      </rPr>
      <t>столбцы 5.3.1</t>
    </r>
    <r>
      <rPr>
        <sz val="11"/>
        <color theme="1"/>
        <rFont val="Times New Roman"/>
        <family val="1"/>
        <charset val="204"/>
      </rPr>
      <t xml:space="preserve"> - </t>
    </r>
    <r>
      <rPr>
        <sz val="11"/>
        <color rgb="FF0000FF"/>
        <rFont val="Times New Roman"/>
        <family val="1"/>
        <charset val="204"/>
      </rPr>
      <t>5.3.7</t>
    </r>
    <r>
      <rPr>
        <sz val="11"/>
        <color theme="1"/>
        <rFont val="Times New Roman"/>
        <family val="1"/>
        <charset val="204"/>
      </rPr>
      <t xml:space="preserve"> или </t>
    </r>
    <r>
      <rPr>
        <sz val="11"/>
        <color rgb="FF0000FF"/>
        <rFont val="Times New Roman"/>
        <family val="1"/>
        <charset val="204"/>
      </rPr>
      <t>5.2.1</t>
    </r>
    <r>
      <rPr>
        <sz val="11"/>
        <color theme="1"/>
        <rFont val="Times New Roman"/>
        <family val="1"/>
        <charset val="204"/>
      </rPr>
      <t xml:space="preserve"> - </t>
    </r>
    <r>
      <rPr>
        <sz val="11"/>
        <color rgb="FF0000FF"/>
        <rFont val="Times New Roman"/>
        <family val="1"/>
        <charset val="204"/>
      </rPr>
      <t>5.3.7</t>
    </r>
    <r>
      <rPr>
        <sz val="11"/>
        <color theme="1"/>
        <rFont val="Times New Roman"/>
        <family val="1"/>
        <charset val="204"/>
      </rPr>
      <t>.</t>
    </r>
  </si>
  <si>
    <t>&lt;6&gt;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N 24.</t>
  </si>
  <si>
    <t>План ввода основных средств</t>
  </si>
  <si>
    <t>Раздел 1. План принятия основных</t>
  </si>
  <si>
    <t>средств и нематериальных активов к бухгалтерскому учету</t>
  </si>
  <si>
    <t>Утвержденный план принятия основных средств и нематериальных активов к бухгалтерскому учету на год</t>
  </si>
  <si>
    <t>I кв.</t>
  </si>
  <si>
    <t>II кв.</t>
  </si>
  <si>
    <t>III кв.</t>
  </si>
  <si>
    <t>IV кв.</t>
  </si>
  <si>
    <t>Итого утвержденный план за год</t>
  </si>
  <si>
    <t>МВ x А &lt;4&gt;</t>
  </si>
  <si>
    <t>Мвар &lt;4&gt;</t>
  </si>
  <si>
    <t>км ЛЭП &lt;4&gt;</t>
  </si>
  <si>
    <t>МВт &lt;4&gt;</t>
  </si>
  <si>
    <t>Другое &lt;4&gt;</t>
  </si>
  <si>
    <t>&lt;2&gt; Указываются наименование органа исполнительной власти и реквизита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</si>
  <si>
    <t>&lt;3&gt; Форма заполняется на первый год периода реализации инвестиционной программы сетевой организации.</t>
  </si>
  <si>
    <t>&lt;4&gt;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N 24.</t>
  </si>
  <si>
    <t>Плановые показатели реализации инвестиционной программы</t>
  </si>
  <si>
    <t>Раздел 1. Постановка объектов электросетевого хозяйства</t>
  </si>
  <si>
    <t>под напряжение и (или) включение объектов капитального</t>
  </si>
  <si>
    <t>строительства для проведения пусконаладочных работ</t>
  </si>
  <si>
    <t>Постановка объектов электросетевого хозяйства под напряжение и (или) включение объектов капитального строительства для проведения пусконаладочных работ</t>
  </si>
  <si>
    <t>Квартал</t>
  </si>
  <si>
    <r>
      <t xml:space="preserve">более 3 лет, то после </t>
    </r>
    <r>
      <rPr>
        <sz val="11"/>
        <color rgb="FF0000FF"/>
        <rFont val="Times New Roman"/>
        <family val="1"/>
        <charset val="204"/>
      </rPr>
      <t>столбца 4.3.6</t>
    </r>
    <r>
      <rPr>
        <sz val="11"/>
        <color theme="1"/>
        <rFont val="Times New Roman"/>
        <family val="1"/>
        <charset val="204"/>
      </rPr>
      <t xml:space="preserve"> настоящая форма дополняется новыми столбцами, аналогичными </t>
    </r>
    <r>
      <rPr>
        <sz val="11"/>
        <color rgb="FF0000FF"/>
        <rFont val="Times New Roman"/>
        <family val="1"/>
        <charset val="204"/>
      </rPr>
      <t>столбцам 4.3.1</t>
    </r>
    <r>
      <rPr>
        <sz val="11"/>
        <color theme="1"/>
        <rFont val="Times New Roman"/>
        <family val="1"/>
        <charset val="204"/>
      </rPr>
      <t xml:space="preserve"> - </t>
    </r>
    <r>
      <rPr>
        <sz val="11"/>
        <color rgb="FF0000FF"/>
        <rFont val="Times New Roman"/>
        <family val="1"/>
        <charset val="204"/>
      </rPr>
      <t>4.3.6</t>
    </r>
    <r>
      <rPr>
        <sz val="11"/>
        <color theme="1"/>
        <rFont val="Times New Roman"/>
        <family val="1"/>
        <charset val="204"/>
      </rPr>
      <t>, с указанием в наименовании заголовков столбцов соответствующих годов, в отношении которых заполняется такая форма, и порядковых номеров столбцов;</t>
    </r>
  </si>
  <si>
    <r>
      <t xml:space="preserve">менее 3 лет, то в настоящей форме удаляются </t>
    </r>
    <r>
      <rPr>
        <sz val="11"/>
        <color rgb="FF0000FF"/>
        <rFont val="Times New Roman"/>
        <family val="1"/>
        <charset val="204"/>
      </rPr>
      <t>столбцы 4.3.1</t>
    </r>
    <r>
      <rPr>
        <sz val="11"/>
        <color theme="1"/>
        <rFont val="Times New Roman"/>
        <family val="1"/>
        <charset val="204"/>
      </rPr>
      <t xml:space="preserve"> - </t>
    </r>
    <r>
      <rPr>
        <sz val="11"/>
        <color rgb="FF0000FF"/>
        <rFont val="Times New Roman"/>
        <family val="1"/>
        <charset val="204"/>
      </rPr>
      <t>4.3.6</t>
    </r>
    <r>
      <rPr>
        <sz val="11"/>
        <color theme="1"/>
        <rFont val="Times New Roman"/>
        <family val="1"/>
        <charset val="204"/>
      </rPr>
      <t xml:space="preserve"> или </t>
    </r>
    <r>
      <rPr>
        <sz val="11"/>
        <color rgb="FF0000FF"/>
        <rFont val="Times New Roman"/>
        <family val="1"/>
        <charset val="204"/>
      </rPr>
      <t>4.2.1</t>
    </r>
    <r>
      <rPr>
        <sz val="11"/>
        <color theme="1"/>
        <rFont val="Times New Roman"/>
        <family val="1"/>
        <charset val="204"/>
      </rPr>
      <t xml:space="preserve"> - </t>
    </r>
    <r>
      <rPr>
        <sz val="11"/>
        <color rgb="FF0000FF"/>
        <rFont val="Times New Roman"/>
        <family val="1"/>
        <charset val="204"/>
      </rPr>
      <t>4.3.6</t>
    </r>
    <r>
      <rPr>
        <sz val="11"/>
        <color theme="1"/>
        <rFont val="Times New Roman"/>
        <family val="1"/>
        <charset val="204"/>
      </rPr>
      <t>.</t>
    </r>
  </si>
  <si>
    <t>Раздел 2. Ввод объектов инвестиционной деятельности</t>
  </si>
  <si>
    <t>(мощностей) в эксплуатацию</t>
  </si>
  <si>
    <t>Ввод объектов инвестиционной деятельности (мощностей) в эксплуатацию</t>
  </si>
  <si>
    <t>км ВЛ 1-цеп &lt;4&gt;</t>
  </si>
  <si>
    <t>км ВЛ 2-цеп &lt;4&gt;</t>
  </si>
  <si>
    <t>км КЛ &lt;4&gt;</t>
  </si>
  <si>
    <t>Раздел 3. Источники финансирования инвестиционной</t>
  </si>
  <si>
    <t>программы &lt;3&gt;</t>
  </si>
  <si>
    <t>наименование субъекта Российской Федерации</t>
  </si>
  <si>
    <t>N п/п</t>
  </si>
  <si>
    <t>Показатель</t>
  </si>
  <si>
    <t>I</t>
  </si>
  <si>
    <t>Собственные средства всего, в том числе:</t>
  </si>
  <si>
    <t>Прибыль, направляемая на инвестиции, в том числе:</t>
  </si>
  <si>
    <t>инвестиционная составляющая в тарифах, в том числе:</t>
  </si>
  <si>
    <t>1.1.1.1</t>
  </si>
  <si>
    <t>наименование вида деятельности &lt;6&gt;</t>
  </si>
  <si>
    <t>1.1.1.2</t>
  </si>
  <si>
    <t>прибыль от продажи электрической энергии (мощности) по нерегулируемым ценам</t>
  </si>
  <si>
    <t>прибыль от технологического присоединения, в том числе:</t>
  </si>
  <si>
    <t>1.1.3.1</t>
  </si>
  <si>
    <t>от технологического присоединения объектов по производству электрической энергии</t>
  </si>
  <si>
    <t>1.1.3.2</t>
  </si>
  <si>
    <t>от технологического присоединения потребителей электрической энергии</t>
  </si>
  <si>
    <t>прочая прибыль</t>
  </si>
  <si>
    <t>Амортизация основных средств всего, в том числе:</t>
  </si>
  <si>
    <t>амортизация, учтенная в тарифах, всего, в том числе:</t>
  </si>
  <si>
    <t>1.2.1.1</t>
  </si>
  <si>
    <t>1.2.1.2</t>
  </si>
  <si>
    <t>прочая амортизация</t>
  </si>
  <si>
    <t>недоиспользованная амортизация прошлых лет всего, в том числе:</t>
  </si>
  <si>
    <t>1.2.3.1</t>
  </si>
  <si>
    <t>наименование вода деятельности &lt;6&gt;</t>
  </si>
  <si>
    <t>1.2.3.2</t>
  </si>
  <si>
    <t>Возврат налога на добавленную стоимость</t>
  </si>
  <si>
    <t>Прочие собственные средства всего, в том числе:</t>
  </si>
  <si>
    <t>средства дополнительной эмиссии акций</t>
  </si>
  <si>
    <t>II</t>
  </si>
  <si>
    <t>Привлеченные средства, всего, в том числе:</t>
  </si>
  <si>
    <t>Кредиты</t>
  </si>
  <si>
    <t>Облигационные займы</t>
  </si>
  <si>
    <t>Векселя</t>
  </si>
  <si>
    <t>Займы организаций</t>
  </si>
  <si>
    <t>Бюджетное финансирование, всего, в том числе:</t>
  </si>
  <si>
    <t>средства федерального бюджета, всего, в том числе:</t>
  </si>
  <si>
    <t>2.5.1.1</t>
  </si>
  <si>
    <t>средства федерального бюджета, недоиспользованные в прошлых периодах</t>
  </si>
  <si>
    <t>средства консолидированного бюджета субъекта Российской Федерации, всего, в том числе:</t>
  </si>
  <si>
    <t>2.5.2.1</t>
  </si>
  <si>
    <t>средства консолидированного бюджета субъекта Российской Федерации, недоиспользованные в прошлых периодах</t>
  </si>
  <si>
    <t>Использование лизинга</t>
  </si>
  <si>
    <t>Прочие привлеченные средства</t>
  </si>
  <si>
    <t>&lt;3&gt; Форма заполняется отдельно по субъекту электроэнергетики в целом и по каждому субъекту Российской Федерации, на территории которого планируется реализация инвестиционной программы субъекта электроэнергетики. Для системного оператора Единой энергетической системы России и организации по управлению по управлению единой национальной (общероссийской) электрической сетью форма заполняется только по субъекту электроэнергетики в целом.</t>
  </si>
  <si>
    <t>&lt;4&gt; При заполнении формы по субъекту электроэнергетики в целом указываются слова "Всего по инвестиционной программе", при заполнении формы по субъекту Российской Федерации, на территории которого планируется реализация инвестиционной программы субъекта электроэнергетики, указывается наименование соответствующего субъекта Российской Федерации.</t>
  </si>
  <si>
    <t>&lt;5&gt; Словосочетания вида "год X", "год (X + 1)", "год (X + 1)" в различных падежах заменяются указанием года (четыре цифры и слово "год" в соответствующем падеже), который определяется как первый год реализации инвестиционной программы (если утверждается инвестиционная программа) или год, в котором принимается решение об утверждении изменений, вносимых в инвестиционную программу, или инвестиционной программы и изменений, вносимых в инвестиционную программу, плюс количество лет, равных числу, указанному в словосочетании после знака "+".</t>
  </si>
  <si>
    <r>
      <t xml:space="preserve">более 3 лет, то после </t>
    </r>
    <r>
      <rPr>
        <sz val="11"/>
        <color rgb="FF0000FF"/>
        <rFont val="Times New Roman"/>
        <family val="1"/>
        <charset val="204"/>
      </rPr>
      <t>столбца 3.3</t>
    </r>
    <r>
      <rPr>
        <sz val="11"/>
        <color theme="1"/>
        <rFont val="Times New Roman"/>
        <family val="1"/>
        <charset val="204"/>
      </rPr>
      <t xml:space="preserve"> настоящая форма дополняется новыми столбцами, аналогичными </t>
    </r>
    <r>
      <rPr>
        <sz val="11"/>
        <color rgb="FF0000FF"/>
        <rFont val="Times New Roman"/>
        <family val="1"/>
        <charset val="204"/>
      </rPr>
      <t>столбцу 3.3</t>
    </r>
    <r>
      <rPr>
        <sz val="11"/>
        <color theme="1"/>
        <rFont val="Times New Roman"/>
        <family val="1"/>
        <charset val="204"/>
      </rPr>
      <t>, с указанием в наименовании заголовков столбцов соответствующих годов, в отношении которых заполняется такая форма, и порядковых номеров столбцов;</t>
    </r>
  </si>
  <si>
    <r>
      <t xml:space="preserve">менее 3 лет, то в настоящей форме удаляются </t>
    </r>
    <r>
      <rPr>
        <sz val="11"/>
        <color rgb="FF0000FF"/>
        <rFont val="Times New Roman"/>
        <family val="1"/>
        <charset val="204"/>
      </rPr>
      <t>столбцы 3.3</t>
    </r>
    <r>
      <rPr>
        <sz val="11"/>
        <color theme="1"/>
        <rFont val="Times New Roman"/>
        <family val="1"/>
        <charset val="204"/>
      </rPr>
      <t xml:space="preserve"> или </t>
    </r>
    <r>
      <rPr>
        <sz val="11"/>
        <color rgb="FF0000FF"/>
        <rFont val="Times New Roman"/>
        <family val="1"/>
        <charset val="204"/>
      </rPr>
      <t>3.2</t>
    </r>
    <r>
      <rPr>
        <sz val="11"/>
        <color theme="1"/>
        <rFont val="Times New Roman"/>
        <family val="1"/>
        <charset val="204"/>
      </rPr>
      <t xml:space="preserve"> - </t>
    </r>
    <r>
      <rPr>
        <sz val="11"/>
        <color rgb="FF0000FF"/>
        <rFont val="Times New Roman"/>
        <family val="1"/>
        <charset val="204"/>
      </rPr>
      <t>3.3</t>
    </r>
    <r>
      <rPr>
        <sz val="11"/>
        <color theme="1"/>
        <rFont val="Times New Roman"/>
        <family val="1"/>
        <charset val="204"/>
      </rPr>
      <t>.</t>
    </r>
  </si>
  <si>
    <t>&lt;6&gt; Наименования видов деятельности указываются в соответствии с финансовым планом:</t>
  </si>
  <si>
    <t>опубликованным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N 24, сетевой организацией в составе информации о проекте инвестиционной программы и (или) проекте изменений, вносимых в инвестиционную программу, и обосновывающих ее материалах;</t>
  </si>
  <si>
    <t>представленным в соответствии с Правилами утверждения инвестиционных программ субъектов электроэнергетики, утвержденными постановлением Правительства Российской Федерации от 01.12.2009 N 977, субъектом электроэнергетики (за исключением сетевых организаций) в орган исполнительной власти, принявший решение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</si>
  <si>
    <t>ВСЕГО по инвестиционной программе, в том числе:</t>
  </si>
  <si>
    <t>Самарская область</t>
  </si>
  <si>
    <t>План 
на 01.01.2017 года</t>
  </si>
  <si>
    <t>План 2019 год</t>
  </si>
  <si>
    <t>План 2020 год</t>
  </si>
  <si>
    <t>План 2021 год</t>
  </si>
  <si>
    <t>2018 год</t>
  </si>
  <si>
    <t>2019 год</t>
  </si>
  <si>
    <t>2020 год</t>
  </si>
  <si>
    <t>2021 год</t>
  </si>
  <si>
    <t>Наименование инвестиционного проекта
(наименование группы инвестиционных проектов)</t>
  </si>
  <si>
    <t>Идентификатор инвестиционного
проекта</t>
  </si>
  <si>
    <t>в ценах, сложившихся со времени составления сметной документации, млн. рублей
(с НДС)</t>
  </si>
  <si>
    <t>Наименование инвестиционного проекта
(группы инвестиционных проектов)</t>
  </si>
  <si>
    <t>Характеристики объекта электроэнергетики
(объекта инвестиционной деятельности)</t>
  </si>
  <si>
    <t>1,1,1</t>
  </si>
  <si>
    <t>1,1,2</t>
  </si>
  <si>
    <t>1,1,3</t>
  </si>
  <si>
    <t>1,1,4</t>
  </si>
  <si>
    <t>1,4,1</t>
  </si>
  <si>
    <t>2,5,1</t>
  </si>
  <si>
    <t>2,5,2</t>
  </si>
  <si>
    <t>1,2,1</t>
  </si>
  <si>
    <t>1,2,2</t>
  </si>
  <si>
    <t>1,2,3</t>
  </si>
  <si>
    <t>передача и распределение электрической энергии</t>
  </si>
  <si>
    <r>
      <t>Источники финансирования инвестиционной программы всего (</t>
    </r>
    <r>
      <rPr>
        <b/>
        <sz val="11"/>
        <color rgb="FF0000FF"/>
        <rFont val="Times New Roman"/>
        <family val="1"/>
        <charset val="204"/>
      </rPr>
      <t>I</t>
    </r>
    <r>
      <rPr>
        <b/>
        <sz val="11"/>
        <color theme="1"/>
        <rFont val="Times New Roman"/>
        <family val="1"/>
        <charset val="204"/>
      </rPr>
      <t xml:space="preserve"> + </t>
    </r>
    <r>
      <rPr>
        <b/>
        <sz val="11"/>
        <color rgb="FF0000FF"/>
        <rFont val="Times New Roman"/>
        <family val="1"/>
        <charset val="204"/>
      </rPr>
      <t>II</t>
    </r>
    <r>
      <rPr>
        <b/>
        <sz val="11"/>
        <color theme="1"/>
        <rFont val="Times New Roman"/>
        <family val="1"/>
        <charset val="204"/>
      </rPr>
      <t>), в том числе:</t>
    </r>
  </si>
  <si>
    <t>Освоение капитальных вложений в прогнозных ценах соответствующих лет,
млн рублей (без НДС)</t>
  </si>
  <si>
    <t>Итого
(план)</t>
  </si>
  <si>
    <t xml:space="preserve">"План ввода основных средств") </t>
  </si>
  <si>
    <t>Раздел 1  План принятия основных средств</t>
  </si>
  <si>
    <t>млн рублей
(без НДС)</t>
  </si>
  <si>
    <t>План 2022 год</t>
  </si>
  <si>
    <t>План 2023 год</t>
  </si>
  <si>
    <t>2022 год</t>
  </si>
  <si>
    <t>2023 год</t>
  </si>
  <si>
    <t>Год раскрытия информации: 2018 год</t>
  </si>
  <si>
    <t>0.2</t>
  </si>
  <si>
    <t>0.4</t>
  </si>
  <si>
    <t>0.6.</t>
  </si>
  <si>
    <t>1.2.</t>
  </si>
  <si>
    <t>1.2.1.</t>
  </si>
  <si>
    <t>1.2.2.</t>
  </si>
  <si>
    <t>1.2.3.</t>
  </si>
  <si>
    <t>1.2.4.</t>
  </si>
  <si>
    <t>1.2.5.</t>
  </si>
  <si>
    <t>1.2.6.</t>
  </si>
  <si>
    <t>1.2.7.</t>
  </si>
  <si>
    <t>1.2.8.</t>
  </si>
  <si>
    <t>1.2.9.</t>
  </si>
  <si>
    <t>1.2.10.</t>
  </si>
  <si>
    <t>1.2.11.</t>
  </si>
  <si>
    <t>1.2.12.</t>
  </si>
  <si>
    <t>1.2.13.</t>
  </si>
  <si>
    <t>1.2.14.</t>
  </si>
  <si>
    <t>1.2.15.</t>
  </si>
  <si>
    <t>1.2.16.</t>
  </si>
  <si>
    <t>1.2.17.</t>
  </si>
  <si>
    <t>1.2.18.</t>
  </si>
  <si>
    <t>1.2.19.</t>
  </si>
  <si>
    <t>1.2.20.</t>
  </si>
  <si>
    <t>1.2.21.</t>
  </si>
  <si>
    <t>1.2.22.</t>
  </si>
  <si>
    <t>1.2.23.</t>
  </si>
  <si>
    <t>1.2.24.</t>
  </si>
  <si>
    <t>1.2.25.</t>
  </si>
  <si>
    <t>1.2.26.</t>
  </si>
  <si>
    <t>1.2.27.</t>
  </si>
  <si>
    <t>1.2.28.</t>
  </si>
  <si>
    <t>1.2.29.</t>
  </si>
  <si>
    <t>1.2.30.</t>
  </si>
  <si>
    <t>1.2.31.</t>
  </si>
  <si>
    <t>1.4.</t>
  </si>
  <si>
    <t>1.4.1.</t>
  </si>
  <si>
    <t>1.4.2.</t>
  </si>
  <si>
    <t>1.4.3.</t>
  </si>
  <si>
    <t>1.4.4.</t>
  </si>
  <si>
    <t>1.4.5.</t>
  </si>
  <si>
    <t>1.4.6.</t>
  </si>
  <si>
    <t>1.4.7.</t>
  </si>
  <si>
    <t>1.4.8.</t>
  </si>
  <si>
    <t>1.4.9.</t>
  </si>
  <si>
    <t>1.4.10.</t>
  </si>
  <si>
    <t>1.4.11.</t>
  </si>
  <si>
    <t>1.4.12.</t>
  </si>
  <si>
    <t>1.4.13.</t>
  </si>
  <si>
    <t>1.4.14.</t>
  </si>
  <si>
    <t>1.4.15.</t>
  </si>
  <si>
    <t>1.4.16.</t>
  </si>
  <si>
    <t>1.4.17.</t>
  </si>
  <si>
    <t>1.6.</t>
  </si>
  <si>
    <t>1.6.1.</t>
  </si>
  <si>
    <t>Реконструкция, модернизация, техническое перевооружение, всего</t>
  </si>
  <si>
    <t>Прочее новое строительство объектов электросетевого хозяйства, всего</t>
  </si>
  <si>
    <t>Прочие инвестиционные проекты</t>
  </si>
  <si>
    <t>Реконструкция, модернизация, техническое перевооружение, всего, в том числе</t>
  </si>
  <si>
    <t>Техническое перевооружение ПС 35/6 кВ "Ветлянская"</t>
  </si>
  <si>
    <t xml:space="preserve">Техническое перевооружение ПС 110/35/6 кВ "Лугань" </t>
  </si>
  <si>
    <t>Техническое перевооружение ПС 110/6кВ "Горбуновская"</t>
  </si>
  <si>
    <t>Техническое перевооружение ПС 110/35/6 кВ "Тимашевская"</t>
  </si>
  <si>
    <t>Техническое перевооружение ПС 110/35/6кВ "Кудиновская"</t>
  </si>
  <si>
    <t>Техническое перевооружение ПС 110/35/6 кВ "Подгорная"</t>
  </si>
  <si>
    <t>Техническое перевооружение ПС 35/6кВ "Запрудная"</t>
  </si>
  <si>
    <t>Техническое перевооружение ПС 35/6кВ "Сургутская"</t>
  </si>
  <si>
    <t>Техническое перевооружение ПС 35/6кВ "Тверская"</t>
  </si>
  <si>
    <t>Техническое перевооружение  ПС110/35/6кВ "Красногородецкая"</t>
  </si>
  <si>
    <t>Техническое перевооружение ПС 110/35/6 кВ "Бариновская"</t>
  </si>
  <si>
    <t>Техническое перевооружение ПС 110/35кВ "Мухановская"</t>
  </si>
  <si>
    <t>Техническое перевооружение ПС 35/6кВ "Восточная" (1 цех)</t>
  </si>
  <si>
    <t xml:space="preserve">Техническое перевооружение ПС 35/6 кВ "БКНС" </t>
  </si>
  <si>
    <t>Техническое перевооружение ПС 35/6 кВ «Боголюбовка»</t>
  </si>
  <si>
    <t>Техническое перевооружение ПС 35/6кВ "Дзержинская"</t>
  </si>
  <si>
    <t>Техническое перевооружение ПС 35/6кВ "Семеновская"</t>
  </si>
  <si>
    <t>Техническое перевооружение ПС 35/6кВ "Якушкинская"</t>
  </si>
  <si>
    <t>Техническое перевооружение ПС 35/6 кВ "Кротково-Алешкино"</t>
  </si>
  <si>
    <t>Техническое перевооружение ПС 35/6кВ "Восточная"</t>
  </si>
  <si>
    <t xml:space="preserve">Техническое перевооружение ПС 35/6 кВ "Жуково" </t>
  </si>
  <si>
    <t>Техническое перевооружение ПС 35/6 кВ «Аманак»</t>
  </si>
  <si>
    <t xml:space="preserve">Техническое перевооружение ПС 35/6 кВ «Мочалеевка» </t>
  </si>
  <si>
    <t>Техническое перевооружение ПС 35/6 кВ "Смагинская"</t>
  </si>
  <si>
    <t>Техническое перевооружение ПС 35/6кВ "Рассветская" (2 СШ)</t>
  </si>
  <si>
    <t>Техническое перевооружение ПС 35/6кВ "Ново-Ключевская"</t>
  </si>
  <si>
    <t>Техническое перевооружение ПС 35/6кВ "Хилки"</t>
  </si>
  <si>
    <t>Техническое перевооружение ПС 35/6 кВ ДНС-1"</t>
  </si>
  <si>
    <t>Техническое перевооружение ПС 35/6 кВ "Промысловая" (2 цех)</t>
  </si>
  <si>
    <t>Реконструкция ПС 35/6кВ "Марьевская"</t>
  </si>
  <si>
    <t>Реконструкция ПС 35/6 кВ "Утевская"</t>
  </si>
  <si>
    <t xml:space="preserve">Строительство двух одноцепных ВЛ-110 кВ АС-120 - 76 км
ВЛ - 110 кВ № 1 от ПС 220/110 кВ "Южная" до ПС 110/35/6 "Грековская" </t>
  </si>
  <si>
    <t xml:space="preserve">Строительство двух одноцепных ВЛ-110 кВ АС-120 - 76 км
ВЛ - 110 кВ № 2 от ПС 220/110 кВ "Южная" до ПС 110/35/6 "Грековская" </t>
  </si>
  <si>
    <t>Строительство двухтрансформаторной 2х25 МВА
ПС 110/35/6 "Грековская"</t>
  </si>
  <si>
    <t>Строительство  ВЛ-35 кВ 25 км
ВЛ - 35 кВ от ПС 110/35/6 "Грековская" до ПС 35/6 "Ветлянская" и ЛЭП 6 кВ</t>
  </si>
  <si>
    <t>Строительство двухтрансформаторной ПС 2*6,3 МВА.
Строительство ВЛ 35 кВ - АС-95 - 7,3 км.
ПС 35/6 кВ "Богатырёвская"</t>
  </si>
  <si>
    <t>Строительство двухтрансформаторной ПС 2*4 МВА.
Строительство отпайки от ВЛ-35 кВ Козловская-Берендеевская, АС-95
ПС 35/6 кВ "Сологаевская"</t>
  </si>
  <si>
    <t>Строительство двухтрансформаторной ПС 2*4,0 МВА.
ПС 35/10 кВ "Лещевская"</t>
  </si>
  <si>
    <t>Строительство  ВЛ-35 кВ 51 км
ВЛ 35/10кВ на Лещевском месторождении</t>
  </si>
  <si>
    <t>Строительство двухтрансформаторной ПС 2*4,0 МВА.
ПС 35/10кВ  Карабикуловского месторождения</t>
  </si>
  <si>
    <t>Строительство  ВЛ-35 кВ 51 км
ВЛ - 35 кВ  Карабикуловского месторождения</t>
  </si>
  <si>
    <t>Строительство 2-хтрансформаторной ПС 2х4 МВА, ВВ-35 кВ  - 3 шт. ОРУ-35 по 35-5Н. Установка АВР 35 и 6 кВ. Строительство ВЛ 35 кВ - АС-95 - 8 км. 
ПС 35/6 кВ "Кулешовская"</t>
  </si>
  <si>
    <t>Строительство новой двухтрансформаторной ПС 35/6 кВ 2*4 МВА;  ВВ-35 кВ - 3 шт. ОРУ-35 кВ ПС 35/6 кВ Екатериновская - установка ячейки ВВ-35 кВ - 2 шт. ВЛ-35 кВ  одноцепная 18х2 км
ПС 35/10 "Южно-Орловская"</t>
  </si>
  <si>
    <t>Строительство новой 2-х трансформаторной ПС 2х6300кВА.
ПС 35/6кВ "Чубовка"</t>
  </si>
  <si>
    <t>Строительство двухтрансформаторной ПС 2*6,3 МВА.
ПС 35/6 Южно-Неприковская</t>
  </si>
  <si>
    <t>Строительство двухтрансформаторной ПС 2*4 МВА. Строительство 2-й ВЛ-35 кВ АС-95 длиной 7 км от ПС 110/35/6 кВ  "Козловская", установка на ПС 110/35/6 кВ "Козловская" блока ВВ-35 -1 шт.
ПС 35/6 кВ Казанская</t>
  </si>
  <si>
    <t>Строительство новой ПС: Установка Т-1,2-Т 35/6 кВ 2500 кВА - 2 шт;
ОРУ по схеме 35-5Н с ВВ-35кВ - 3шт. На ПС 110 кВ Елховка установка ВВ-35 кВ - 3 шт.
Строительство ВЛ-35 кВ Ивановская - Елховка. 
ПС 35/6 кВ "Ивановская"</t>
  </si>
  <si>
    <t>Строительство двухтрансформаторной ПС 2х2,5 МВА. 
Двухцепная ВЛ-35кВ АС-95 4 км.
ПС 35/6 кВ 1800 кВА "Сарбайско-Мочалеевская"</t>
  </si>
  <si>
    <t>Прочие инвестиционные проекты, всего, в т.ч.</t>
  </si>
  <si>
    <t>Установка новых БСК в центры нагрузок</t>
  </si>
  <si>
    <t>RK_OA SNG_01</t>
  </si>
  <si>
    <t>RK_OA SNG_02</t>
  </si>
  <si>
    <t>RK_OA SNG_03</t>
  </si>
  <si>
    <t>RK_OA SNG_04</t>
  </si>
  <si>
    <t>RK_OA SNG_05</t>
  </si>
  <si>
    <t>RK_OA SNG_06</t>
  </si>
  <si>
    <t>RK_OA SNG_07</t>
  </si>
  <si>
    <t>RK_OA SNG_08</t>
  </si>
  <si>
    <t>RK_OA SNG_09</t>
  </si>
  <si>
    <t>RK_OA SNG_10</t>
  </si>
  <si>
    <t>RK_OA SNG_DD_02</t>
  </si>
  <si>
    <t>RK_OA SNG_DD_03</t>
  </si>
  <si>
    <t>RK_OA SNG_DD_04</t>
  </si>
  <si>
    <t>RK_OA SNG_DD_05</t>
  </si>
  <si>
    <t>RK_OA SNG_DD_06</t>
  </si>
  <si>
    <t>RK_OA SNG_DD_07</t>
  </si>
  <si>
    <t>RK_OA SNG_DD_08</t>
  </si>
  <si>
    <t>RK_OA SNG_DD_09</t>
  </si>
  <si>
    <t>RK_OA SNG_DD_10</t>
  </si>
  <si>
    <t>RK_OA SNG_DD_11</t>
  </si>
  <si>
    <t>RK_OA SNG_DD_12</t>
  </si>
  <si>
    <t>RK_OA SNG_DD_13</t>
  </si>
  <si>
    <t>RK_OA SNG_DD_14</t>
  </si>
  <si>
    <t>RK_OA SNG_DD_15</t>
  </si>
  <si>
    <t>RK_OA SNG_DD_16</t>
  </si>
  <si>
    <t>RK_OA SNG_DD_17</t>
  </si>
  <si>
    <t>RK_OA SNG_DD_18</t>
  </si>
  <si>
    <t>RK_OA SNG_DD_19</t>
  </si>
  <si>
    <t>RK_OA SNG_19</t>
  </si>
  <si>
    <t>RK_OA SNG_22</t>
  </si>
  <si>
    <t>RK_OA SNG_DD_20</t>
  </si>
  <si>
    <t>NS_OA SNG_01</t>
  </si>
  <si>
    <t>NS_OA SNG_02</t>
  </si>
  <si>
    <t>NS_OA SNG_03</t>
  </si>
  <si>
    <t>NS_OA SNG_04</t>
  </si>
  <si>
    <t>NS_OA SNG_06</t>
  </si>
  <si>
    <t>NS_OA SNG_07</t>
  </si>
  <si>
    <t>NS_OA SNG_08</t>
  </si>
  <si>
    <t>NS_OA SNG_09</t>
  </si>
  <si>
    <t>NS_OA SNG_10</t>
  </si>
  <si>
    <t>NS_OA SNG_11</t>
  </si>
  <si>
    <t>NS_OA SNG_17</t>
  </si>
  <si>
    <t>NS_OA SNG_18</t>
  </si>
  <si>
    <t>NS_OA SNG_24</t>
  </si>
  <si>
    <t>NS_OA SNG_DD_25</t>
  </si>
  <si>
    <t>NS_OA SNG_DD_26</t>
  </si>
  <si>
    <t>NS_OA SNG_DD_27</t>
  </si>
  <si>
    <t>NS_OA SNG_DD_28</t>
  </si>
  <si>
    <t>PES_OA SNG_DD_29</t>
  </si>
  <si>
    <t>н/д</t>
  </si>
  <si>
    <t>0.2.</t>
  </si>
  <si>
    <t>0.4.</t>
  </si>
  <si>
    <t>да</t>
  </si>
  <si>
    <t>показатель увеличения мощности силовых (авто-) трансформаторов на подстанциях, не связанного с осуществлением технологического присоединения к электрическим сетям</t>
  </si>
  <si>
    <t>показатель увеличения протяженности линий электропередачи, не связанного с осуществлением технологического присоединения к электрическим сетям</t>
  </si>
  <si>
    <t>показатель степени загрузки трансформаторной подстанции</t>
  </si>
  <si>
    <t>показатель замены силовых (авто-) трансформаторов</t>
  </si>
  <si>
    <t>показатель замены выключателей</t>
  </si>
  <si>
    <t>показатель замены устройств компенсации реактивной мощности</t>
  </si>
  <si>
    <t>-</t>
  </si>
  <si>
    <t>Техническое перевооружение ПС 110/35/6 кВ "Лугань"</t>
  </si>
  <si>
    <t>RK_OA SNG_DD_21</t>
  </si>
  <si>
    <t>RK_OA SNG_DD_22</t>
  </si>
  <si>
    <t>RK_OA SNG_DD_23</t>
  </si>
  <si>
    <t>RK_OA SNG_DD_24</t>
  </si>
  <si>
    <t>RK_OA SNG_DD_25</t>
  </si>
  <si>
    <t>RK_OA SNG_DD_26</t>
  </si>
  <si>
    <t>RK_OA SNG_DD_27</t>
  </si>
  <si>
    <t>RK_OA SNG_DD_28</t>
  </si>
  <si>
    <t>RK_OA SNG_DD_29</t>
  </si>
  <si>
    <t>RK_OA SNG_30</t>
  </si>
  <si>
    <t>RK_OA SNG_31</t>
  </si>
  <si>
    <t>RK_OA SNG_DD_32</t>
  </si>
  <si>
    <t>Строительство двухтрансформаторной ПС 2*2,5 МВА.
ПС 35/10 кВ "Лещевская"</t>
  </si>
  <si>
    <t>NS_OA SNG_12</t>
  </si>
  <si>
    <t>NS_OA SNG_13</t>
  </si>
  <si>
    <t>NS_OA SNG_14</t>
  </si>
  <si>
    <t>NS_OA SNG_DD_15</t>
  </si>
  <si>
    <t>NS_OA SNG_DD_16</t>
  </si>
  <si>
    <t>NS_OA SNG_DD_17</t>
  </si>
  <si>
    <t>NS_OA SNG_DD_18</t>
  </si>
  <si>
    <t>2</t>
  </si>
  <si>
    <t>5</t>
  </si>
  <si>
    <t>12</t>
  </si>
  <si>
    <t>1</t>
  </si>
  <si>
    <t>6</t>
  </si>
  <si>
    <t>76,013</t>
  </si>
  <si>
    <t>0,4</t>
  </si>
  <si>
    <t>39,402</t>
  </si>
  <si>
    <t>57,125</t>
  </si>
  <si>
    <t>41,06</t>
  </si>
  <si>
    <t>52,179</t>
  </si>
  <si>
    <t>61,709</t>
  </si>
  <si>
    <t>0,9</t>
  </si>
  <si>
    <t>19,362</t>
  </si>
  <si>
    <t>53,272</t>
  </si>
  <si>
    <t>76</t>
  </si>
  <si>
    <t>25</t>
  </si>
  <si>
    <t>190,481</t>
  </si>
  <si>
    <t>32</t>
  </si>
  <si>
    <t>38,37</t>
  </si>
  <si>
    <t>24</t>
  </si>
  <si>
    <t>1,2</t>
  </si>
  <si>
    <t>9,5</t>
  </si>
  <si>
    <t>2,5</t>
  </si>
  <si>
    <t>73,602</t>
  </si>
  <si>
    <t>84,605</t>
  </si>
  <si>
    <t>29,337</t>
  </si>
  <si>
    <t>17</t>
  </si>
  <si>
    <t>21</t>
  </si>
  <si>
    <t>51</t>
  </si>
  <si>
    <t>240,837</t>
  </si>
  <si>
    <t>6,8</t>
  </si>
  <si>
    <t>13</t>
  </si>
  <si>
    <t>МВ×А</t>
  </si>
  <si>
    <t>Мвар</t>
  </si>
  <si>
    <t>км ЛЭП</t>
  </si>
  <si>
    <t>МВт</t>
  </si>
  <si>
    <t>Другое</t>
  </si>
  <si>
    <t>5.3.1</t>
  </si>
  <si>
    <t>5.3.2</t>
  </si>
  <si>
    <t>5.3.3</t>
  </si>
  <si>
    <t>5.3.4</t>
  </si>
  <si>
    <t>5.3.5</t>
  </si>
  <si>
    <t>5.5.1</t>
  </si>
  <si>
    <t>5.5.2</t>
  </si>
  <si>
    <t>5.5.3</t>
  </si>
  <si>
    <t>5.5.4</t>
  </si>
  <si>
    <t>5.5.5</t>
  </si>
  <si>
    <t>5.5.6</t>
  </si>
  <si>
    <t>5.3.6</t>
  </si>
  <si>
    <t>5.7.1</t>
  </si>
  <si>
    <t>5.7.2</t>
  </si>
  <si>
    <t>5.7.3</t>
  </si>
  <si>
    <t>5.7.4</t>
  </si>
  <si>
    <t>5.7.5</t>
  </si>
  <si>
    <t>5.7.6</t>
  </si>
  <si>
    <t>5.9.1</t>
  </si>
  <si>
    <t>5.9.2</t>
  </si>
  <si>
    <t>5.9.3</t>
  </si>
  <si>
    <t>5.9.4</t>
  </si>
  <si>
    <t>5.9.5</t>
  </si>
  <si>
    <t>5.9.6</t>
  </si>
  <si>
    <t>5.11.1</t>
  </si>
  <si>
    <t>5.11.2</t>
  </si>
  <si>
    <t>5.11.3</t>
  </si>
  <si>
    <t>5.11.4</t>
  </si>
  <si>
    <t>5.11.5</t>
  </si>
  <si>
    <t>5.11.6</t>
  </si>
  <si>
    <t>Акционерное общество "Самаранефтегаз"</t>
  </si>
  <si>
    <t>Акционерное общество  "Самаранефтегаз"</t>
  </si>
  <si>
    <t>План на 01.01.2019 года</t>
  </si>
</sst>
</file>

<file path=xl/styles.xml><?xml version="1.0" encoding="utf-8"?>
<styleSheet xmlns="http://schemas.openxmlformats.org/spreadsheetml/2006/main">
  <numFmts count="4">
    <numFmt numFmtId="164" formatCode="d/m;@"/>
    <numFmt numFmtId="165" formatCode="0.000"/>
    <numFmt numFmtId="166" formatCode="0.00000"/>
    <numFmt numFmtId="167" formatCode="#,##0.000"/>
  </numFmts>
  <fonts count="18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FF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9"/>
      <color theme="10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8" fillId="0" borderId="0"/>
  </cellStyleXfs>
  <cellXfs count="160">
    <xf numFmtId="0" fontId="0" fillId="0" borderId="0" xfId="0"/>
    <xf numFmtId="0" fontId="1" fillId="0" borderId="0" xfId="0" applyFont="1" applyAlignment="1">
      <alignment horizontal="justify" vertical="center"/>
    </xf>
    <xf numFmtId="0" fontId="3" fillId="0" borderId="0" xfId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7" fillId="0" borderId="0" xfId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textRotation="90" wrapText="1"/>
    </xf>
    <xf numFmtId="0" fontId="4" fillId="0" borderId="0" xfId="0" applyFont="1" applyBorder="1" applyAlignment="1">
      <alignment vertical="center" wrapText="1"/>
    </xf>
    <xf numFmtId="0" fontId="7" fillId="0" borderId="2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right" vertical="center" wrapText="1"/>
    </xf>
    <xf numFmtId="0" fontId="11" fillId="0" borderId="18" xfId="0" applyFont="1" applyBorder="1" applyAlignment="1">
      <alignment horizontal="center" vertical="center" wrapText="1"/>
    </xf>
    <xf numFmtId="14" fontId="4" fillId="0" borderId="18" xfId="0" applyNumberFormat="1" applyFont="1" applyBorder="1" applyAlignment="1">
      <alignment horizontal="right" vertical="center" wrapText="1"/>
    </xf>
    <xf numFmtId="0" fontId="4" fillId="0" borderId="25" xfId="0" applyFont="1" applyBorder="1" applyAlignment="1">
      <alignment horizontal="right" vertical="center" wrapText="1"/>
    </xf>
    <xf numFmtId="14" fontId="4" fillId="0" borderId="27" xfId="0" applyNumberFormat="1" applyFont="1" applyFill="1" applyBorder="1" applyAlignment="1">
      <alignment horizontal="right" vertical="center" wrapText="1"/>
    </xf>
    <xf numFmtId="0" fontId="4" fillId="0" borderId="18" xfId="0" applyNumberFormat="1" applyFont="1" applyBorder="1" applyAlignment="1">
      <alignment horizontal="right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right" vertical="center" wrapText="1"/>
    </xf>
    <xf numFmtId="14" fontId="4" fillId="0" borderId="25" xfId="0" applyNumberFormat="1" applyFont="1" applyFill="1" applyBorder="1" applyAlignment="1">
      <alignment horizontal="right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4" fillId="0" borderId="23" xfId="0" applyNumberFormat="1" applyFont="1" applyFill="1" applyBorder="1" applyAlignment="1">
      <alignment horizontal="right" vertical="center" wrapText="1"/>
    </xf>
    <xf numFmtId="166" fontId="11" fillId="0" borderId="6" xfId="0" applyNumberFormat="1" applyFont="1" applyBorder="1" applyAlignment="1">
      <alignment horizontal="center" vertical="center" wrapText="1"/>
    </xf>
    <xf numFmtId="166" fontId="11" fillId="0" borderId="24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166" fontId="4" fillId="0" borderId="19" xfId="0" applyNumberFormat="1" applyFont="1" applyBorder="1" applyAlignment="1">
      <alignment horizontal="center" vertical="center" wrapText="1"/>
    </xf>
    <xf numFmtId="166" fontId="4" fillId="0" borderId="26" xfId="0" applyNumberFormat="1" applyFont="1" applyBorder="1" applyAlignment="1">
      <alignment horizontal="center" vertical="center" wrapText="1"/>
    </xf>
    <xf numFmtId="166" fontId="11" fillId="0" borderId="19" xfId="0" applyNumberFormat="1" applyFont="1" applyBorder="1" applyAlignment="1">
      <alignment horizontal="center" vertical="center" wrapText="1"/>
    </xf>
    <xf numFmtId="166" fontId="4" fillId="0" borderId="24" xfId="0" applyNumberFormat="1" applyFont="1" applyBorder="1" applyAlignment="1">
      <alignment horizontal="center" vertical="center" wrapText="1"/>
    </xf>
    <xf numFmtId="166" fontId="4" fillId="0" borderId="28" xfId="0" applyNumberFormat="1" applyFont="1" applyBorder="1" applyAlignment="1">
      <alignment horizontal="center" vertical="center" wrapText="1"/>
    </xf>
    <xf numFmtId="166" fontId="12" fillId="0" borderId="9" xfId="0" applyNumberFormat="1" applyFont="1" applyBorder="1" applyAlignment="1">
      <alignment horizontal="center" vertical="center" wrapText="1"/>
    </xf>
    <xf numFmtId="166" fontId="11" fillId="0" borderId="22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166" fontId="11" fillId="0" borderId="2" xfId="0" applyNumberFormat="1" applyFont="1" applyBorder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166" fontId="12" fillId="0" borderId="8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67" fontId="14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wrapText="1"/>
    </xf>
    <xf numFmtId="4" fontId="9" fillId="0" borderId="2" xfId="0" applyNumberFormat="1" applyFont="1" applyFill="1" applyBorder="1" applyAlignment="1">
      <alignment horizontal="center" vertical="center"/>
    </xf>
    <xf numFmtId="0" fontId="5" fillId="0" borderId="2" xfId="1" applyFont="1" applyBorder="1" applyAlignment="1">
      <alignment horizontal="center" vertical="center" textRotation="90" wrapText="1"/>
    </xf>
    <xf numFmtId="0" fontId="4" fillId="0" borderId="0" xfId="0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4" fillId="0" borderId="2" xfId="2" applyFont="1" applyFill="1" applyBorder="1" applyAlignment="1">
      <alignment horizontal="center" vertical="center"/>
    </xf>
    <xf numFmtId="164" fontId="14" fillId="0" borderId="2" xfId="2" applyNumberFormat="1" applyFont="1" applyFill="1" applyBorder="1" applyAlignment="1">
      <alignment horizontal="center" vertical="center"/>
    </xf>
    <xf numFmtId="164" fontId="9" fillId="0" borderId="2" xfId="2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/>
    </xf>
    <xf numFmtId="0" fontId="15" fillId="0" borderId="0" xfId="1" applyFont="1" applyFill="1" applyAlignment="1">
      <alignment horizontal="left" vertical="center"/>
    </xf>
    <xf numFmtId="0" fontId="1" fillId="0" borderId="0" xfId="0" applyFont="1" applyFill="1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justify" vertical="center"/>
    </xf>
    <xf numFmtId="0" fontId="9" fillId="0" borderId="2" xfId="0" applyFont="1" applyFill="1" applyBorder="1" applyAlignment="1">
      <alignment horizontal="center" vertical="center" textRotation="90" wrapText="1"/>
    </xf>
    <xf numFmtId="0" fontId="17" fillId="0" borderId="2" xfId="1" applyFont="1" applyFill="1" applyBorder="1" applyAlignment="1">
      <alignment horizontal="center" vertical="center" textRotation="90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2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vertical="center" wrapText="1"/>
    </xf>
    <xf numFmtId="165" fontId="9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2" fontId="0" fillId="0" borderId="0" xfId="0" applyNumberFormat="1"/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 textRotation="90" wrapText="1"/>
    </xf>
    <xf numFmtId="0" fontId="9" fillId="0" borderId="2" xfId="0" applyFont="1" applyFill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1" applyBorder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</cellXfs>
  <cellStyles count="3">
    <cellStyle name="Гиперссылка" xfId="1" builtinId="8"/>
    <cellStyle name="Обычный" xfId="0" builtinId="0"/>
    <cellStyle name="Обычный 7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AO83"/>
  <sheetViews>
    <sheetView tabSelected="1" topLeftCell="D1" zoomScale="70" zoomScaleNormal="70" workbookViewId="0">
      <selection activeCell="X10" sqref="X10"/>
    </sheetView>
  </sheetViews>
  <sheetFormatPr defaultRowHeight="15"/>
  <cols>
    <col min="1" max="2" width="9.140625" style="113"/>
    <col min="3" max="3" width="90.7109375" style="113" customWidth="1"/>
    <col min="4" max="4" width="19.85546875" style="113" customWidth="1"/>
    <col min="5" max="5" width="11.7109375" style="113" customWidth="1"/>
    <col min="6" max="6" width="9.85546875" style="113" customWidth="1"/>
    <col min="7" max="7" width="12.28515625" style="113" customWidth="1"/>
    <col min="8" max="8" width="11.140625" style="113" customWidth="1"/>
    <col min="9" max="9" width="15.5703125" style="113" customWidth="1"/>
    <col min="10" max="10" width="15" style="113" customWidth="1"/>
    <col min="11" max="11" width="13.7109375" style="113" customWidth="1"/>
    <col min="12" max="12" width="10.7109375" style="113" customWidth="1"/>
    <col min="13" max="13" width="8" style="113" customWidth="1"/>
    <col min="14" max="14" width="9.28515625" style="113" customWidth="1"/>
    <col min="15" max="15" width="11.28515625" style="113" customWidth="1"/>
    <col min="16" max="16" width="9.140625" style="113" customWidth="1"/>
    <col min="17" max="19" width="7.7109375" style="113" customWidth="1"/>
    <col min="20" max="20" width="11.28515625" style="113" customWidth="1"/>
    <col min="21" max="21" width="10.42578125" style="113" customWidth="1"/>
    <col min="22" max="22" width="9.140625" style="113"/>
    <col min="23" max="23" width="6.28515625" style="113" customWidth="1"/>
    <col min="24" max="25" width="9.140625" style="113"/>
    <col min="26" max="26" width="7.7109375" style="113" customWidth="1"/>
    <col min="27" max="27" width="9.140625" style="113"/>
    <col min="28" max="28" width="7.28515625" style="113" customWidth="1"/>
    <col min="29" max="30" width="9.140625" style="113"/>
    <col min="31" max="31" width="7.5703125" style="113" customWidth="1"/>
    <col min="32" max="33" width="8.140625" style="113" customWidth="1"/>
    <col min="34" max="35" width="9.140625" style="113"/>
    <col min="36" max="36" width="8" style="113" customWidth="1"/>
    <col min="37" max="37" width="8.28515625" style="113" customWidth="1"/>
    <col min="38" max="38" width="9.85546875" style="113" customWidth="1"/>
    <col min="39" max="39" width="9.140625" style="113"/>
    <col min="40" max="40" width="10.5703125" style="113" customWidth="1"/>
    <col min="41" max="41" width="9.7109375" style="113" customWidth="1"/>
    <col min="42" max="16384" width="9.140625" style="113"/>
  </cols>
  <sheetData>
    <row r="2" spans="2:41">
      <c r="B2" s="112" t="s">
        <v>0</v>
      </c>
    </row>
    <row r="3" spans="2:41">
      <c r="B3" s="114" t="s">
        <v>1</v>
      </c>
    </row>
    <row r="4" spans="2:41">
      <c r="B4" s="112" t="s">
        <v>2</v>
      </c>
    </row>
    <row r="5" spans="2:41">
      <c r="B5" s="114"/>
    </row>
    <row r="6" spans="2:41">
      <c r="B6" s="114" t="s">
        <v>3</v>
      </c>
    </row>
    <row r="8" spans="2:41">
      <c r="B8" s="128" t="s">
        <v>4</v>
      </c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</row>
    <row r="9" spans="2:41" ht="21" customHeight="1">
      <c r="B9" s="128" t="s">
        <v>5</v>
      </c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</row>
    <row r="10" spans="2:41">
      <c r="D10" s="115"/>
    </row>
    <row r="11" spans="2:41">
      <c r="B11" s="128" t="s">
        <v>469</v>
      </c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8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</row>
    <row r="12" spans="2:41" ht="23.25" customHeight="1">
      <c r="B12" s="128" t="s">
        <v>6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</row>
    <row r="14" spans="2:41" ht="48" customHeight="1">
      <c r="B14" s="129" t="s">
        <v>7</v>
      </c>
      <c r="C14" s="130" t="s">
        <v>184</v>
      </c>
      <c r="D14" s="130" t="s">
        <v>185</v>
      </c>
      <c r="E14" s="130" t="s">
        <v>9</v>
      </c>
      <c r="F14" s="129" t="s">
        <v>10</v>
      </c>
      <c r="G14" s="130" t="s">
        <v>11</v>
      </c>
      <c r="H14" s="130"/>
      <c r="I14" s="130"/>
      <c r="J14" s="129" t="s">
        <v>12</v>
      </c>
      <c r="K14" s="129" t="s">
        <v>13</v>
      </c>
      <c r="L14" s="130" t="s">
        <v>14</v>
      </c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</row>
    <row r="15" spans="2:41" ht="83.25" customHeight="1">
      <c r="B15" s="129"/>
      <c r="C15" s="130"/>
      <c r="D15" s="130"/>
      <c r="E15" s="130"/>
      <c r="F15" s="129"/>
      <c r="G15" s="130" t="s">
        <v>15</v>
      </c>
      <c r="H15" s="130"/>
      <c r="I15" s="130"/>
      <c r="J15" s="129"/>
      <c r="K15" s="129"/>
      <c r="L15" s="131" t="s">
        <v>177</v>
      </c>
      <c r="M15" s="131"/>
      <c r="N15" s="131"/>
      <c r="O15" s="131"/>
      <c r="P15" s="131"/>
      <c r="Q15" s="131" t="s">
        <v>178</v>
      </c>
      <c r="R15" s="131"/>
      <c r="S15" s="131"/>
      <c r="T15" s="131"/>
      <c r="U15" s="131"/>
      <c r="V15" s="131" t="s">
        <v>179</v>
      </c>
      <c r="W15" s="131"/>
      <c r="X15" s="131"/>
      <c r="Y15" s="131"/>
      <c r="Z15" s="131"/>
      <c r="AA15" s="131" t="s">
        <v>206</v>
      </c>
      <c r="AB15" s="131"/>
      <c r="AC15" s="131"/>
      <c r="AD15" s="131"/>
      <c r="AE15" s="131"/>
      <c r="AF15" s="131" t="s">
        <v>207</v>
      </c>
      <c r="AG15" s="131"/>
      <c r="AH15" s="131"/>
      <c r="AI15" s="131"/>
      <c r="AJ15" s="131"/>
      <c r="AK15" s="130" t="s">
        <v>70</v>
      </c>
      <c r="AL15" s="130"/>
      <c r="AM15" s="130"/>
      <c r="AN15" s="130"/>
      <c r="AO15" s="130"/>
    </row>
    <row r="16" spans="2:41" ht="155.25" customHeight="1">
      <c r="B16" s="129"/>
      <c r="C16" s="130"/>
      <c r="D16" s="130"/>
      <c r="E16" s="130"/>
      <c r="F16" s="116" t="s">
        <v>15</v>
      </c>
      <c r="G16" s="116" t="s">
        <v>28</v>
      </c>
      <c r="H16" s="116" t="s">
        <v>186</v>
      </c>
      <c r="I16" s="116" t="s">
        <v>16</v>
      </c>
      <c r="J16" s="116" t="s">
        <v>15</v>
      </c>
      <c r="K16" s="117" t="s">
        <v>176</v>
      </c>
      <c r="L16" s="116" t="s">
        <v>17</v>
      </c>
      <c r="M16" s="116" t="s">
        <v>18</v>
      </c>
      <c r="N16" s="116" t="s">
        <v>19</v>
      </c>
      <c r="O16" s="116" t="s">
        <v>20</v>
      </c>
      <c r="P16" s="116" t="s">
        <v>21</v>
      </c>
      <c r="Q16" s="116" t="s">
        <v>17</v>
      </c>
      <c r="R16" s="116" t="s">
        <v>18</v>
      </c>
      <c r="S16" s="116" t="s">
        <v>19</v>
      </c>
      <c r="T16" s="116" t="s">
        <v>20</v>
      </c>
      <c r="U16" s="116" t="s">
        <v>21</v>
      </c>
      <c r="V16" s="116" t="s">
        <v>17</v>
      </c>
      <c r="W16" s="116" t="s">
        <v>18</v>
      </c>
      <c r="X16" s="116" t="s">
        <v>19</v>
      </c>
      <c r="Y16" s="116" t="s">
        <v>20</v>
      </c>
      <c r="Z16" s="116" t="s">
        <v>21</v>
      </c>
      <c r="AA16" s="116" t="s">
        <v>17</v>
      </c>
      <c r="AB16" s="116" t="s">
        <v>18</v>
      </c>
      <c r="AC16" s="116" t="s">
        <v>19</v>
      </c>
      <c r="AD16" s="116" t="s">
        <v>20</v>
      </c>
      <c r="AE16" s="116" t="s">
        <v>21</v>
      </c>
      <c r="AF16" s="116" t="s">
        <v>17</v>
      </c>
      <c r="AG16" s="116" t="s">
        <v>18</v>
      </c>
      <c r="AH16" s="116" t="s">
        <v>19</v>
      </c>
      <c r="AI16" s="116" t="s">
        <v>20</v>
      </c>
      <c r="AJ16" s="116" t="s">
        <v>21</v>
      </c>
      <c r="AK16" s="116" t="s">
        <v>17</v>
      </c>
      <c r="AL16" s="116" t="s">
        <v>18</v>
      </c>
      <c r="AM16" s="116" t="s">
        <v>19</v>
      </c>
      <c r="AN16" s="116" t="s">
        <v>20</v>
      </c>
      <c r="AO16" s="116" t="s">
        <v>21</v>
      </c>
    </row>
    <row r="17" spans="2:41" ht="15" customHeight="1">
      <c r="B17" s="89">
        <v>1</v>
      </c>
      <c r="C17" s="89">
        <v>2</v>
      </c>
      <c r="D17" s="89">
        <v>3</v>
      </c>
      <c r="E17" s="89">
        <v>4</v>
      </c>
      <c r="F17" s="89">
        <v>5</v>
      </c>
      <c r="G17" s="89">
        <v>6</v>
      </c>
      <c r="H17" s="89">
        <v>7</v>
      </c>
      <c r="I17" s="89">
        <v>8</v>
      </c>
      <c r="J17" s="89">
        <v>9</v>
      </c>
      <c r="K17" s="89">
        <v>10</v>
      </c>
      <c r="L17" s="118">
        <v>11.1</v>
      </c>
      <c r="M17" s="118">
        <v>11.2</v>
      </c>
      <c r="N17" s="118">
        <v>11.3</v>
      </c>
      <c r="O17" s="118">
        <v>11.4</v>
      </c>
      <c r="P17" s="118">
        <v>11.5</v>
      </c>
      <c r="Q17" s="118">
        <v>11.6</v>
      </c>
      <c r="R17" s="118">
        <v>11.7</v>
      </c>
      <c r="S17" s="118">
        <v>11.8</v>
      </c>
      <c r="T17" s="118">
        <v>11.9</v>
      </c>
      <c r="U17" s="108">
        <v>11.1</v>
      </c>
      <c r="V17" s="118">
        <v>11.11</v>
      </c>
      <c r="W17" s="118">
        <v>11.12</v>
      </c>
      <c r="X17" s="118">
        <v>11.13</v>
      </c>
      <c r="Y17" s="118">
        <v>11.14</v>
      </c>
      <c r="Z17" s="118">
        <v>11.15</v>
      </c>
      <c r="AA17" s="118">
        <v>11.16</v>
      </c>
      <c r="AB17" s="118">
        <v>11.17</v>
      </c>
      <c r="AC17" s="118">
        <v>11.18</v>
      </c>
      <c r="AD17" s="118">
        <v>11.19</v>
      </c>
      <c r="AE17" s="118">
        <v>11.2</v>
      </c>
      <c r="AF17" s="118">
        <v>11.21</v>
      </c>
      <c r="AG17" s="118">
        <v>11.22</v>
      </c>
      <c r="AH17" s="118">
        <v>11.23</v>
      </c>
      <c r="AI17" s="118">
        <v>11.24</v>
      </c>
      <c r="AJ17" s="118">
        <v>11.25</v>
      </c>
      <c r="AK17" s="118">
        <v>11.26</v>
      </c>
      <c r="AL17" s="118">
        <v>11.27</v>
      </c>
      <c r="AM17" s="118">
        <v>11.28</v>
      </c>
      <c r="AN17" s="118">
        <v>11.29</v>
      </c>
      <c r="AO17" s="118">
        <v>11.3</v>
      </c>
    </row>
    <row r="18" spans="2:41" ht="15" customHeight="1">
      <c r="B18" s="99">
        <v>0</v>
      </c>
      <c r="C18" s="119" t="s">
        <v>174</v>
      </c>
      <c r="D18" s="89"/>
      <c r="E18" s="89">
        <v>2019</v>
      </c>
      <c r="F18" s="89">
        <v>2023</v>
      </c>
      <c r="G18" s="89" t="s">
        <v>369</v>
      </c>
      <c r="H18" s="89" t="s">
        <v>369</v>
      </c>
      <c r="I18" s="89" t="s">
        <v>369</v>
      </c>
      <c r="J18" s="108">
        <f>AK18</f>
        <v>9633.2094117052075</v>
      </c>
      <c r="K18" s="108">
        <f>J18</f>
        <v>9633.2094117052075</v>
      </c>
      <c r="L18" s="108">
        <f>O18+P18</f>
        <v>595.31966347807258</v>
      </c>
      <c r="M18" s="108"/>
      <c r="N18" s="108"/>
      <c r="O18" s="111">
        <f>O19</f>
        <v>19.260000000000002</v>
      </c>
      <c r="P18" s="108">
        <f>P19+P20+P21</f>
        <v>576.05966347807259</v>
      </c>
      <c r="Q18" s="108">
        <f>T18+U18</f>
        <v>2983.5466459959639</v>
      </c>
      <c r="R18" s="108"/>
      <c r="S18" s="108"/>
      <c r="T18" s="91">
        <f>T19</f>
        <v>30.66</v>
      </c>
      <c r="U18" s="108">
        <f>U19+U20+U21</f>
        <v>2952.886645995964</v>
      </c>
      <c r="V18" s="108">
        <f>Y18+Z18</f>
        <v>2191.5333582293538</v>
      </c>
      <c r="W18" s="108"/>
      <c r="X18" s="108"/>
      <c r="Y18" s="91">
        <f>Y19</f>
        <v>31.61</v>
      </c>
      <c r="Z18" s="108">
        <f>Z19+Z20+Z21</f>
        <v>2159.9233582293537</v>
      </c>
      <c r="AA18" s="108">
        <f>AA19+AA20+AA21</f>
        <v>2091.9240832018218</v>
      </c>
      <c r="AB18" s="108"/>
      <c r="AC18" s="108"/>
      <c r="AD18" s="91">
        <f>AD19</f>
        <v>32.67</v>
      </c>
      <c r="AE18" s="108">
        <f>AE19+AE20+AE21</f>
        <v>2059.2540832018217</v>
      </c>
      <c r="AF18" s="108">
        <f>AI18+AJ18</f>
        <v>1770.8856607999996</v>
      </c>
      <c r="AG18" s="108"/>
      <c r="AH18" s="108"/>
      <c r="AI18" s="91">
        <f>AI19</f>
        <v>33.869999999999997</v>
      </c>
      <c r="AJ18" s="108">
        <f>AJ19+AJ20+AJ21</f>
        <v>1737.0156607999998</v>
      </c>
      <c r="AK18" s="108">
        <f>AN18+AO18</f>
        <v>9633.2094117052075</v>
      </c>
      <c r="AL18" s="108"/>
      <c r="AM18" s="108"/>
      <c r="AN18" s="111">
        <f>AN19</f>
        <v>148.07</v>
      </c>
      <c r="AO18" s="108">
        <f>AO19+AO20+AO21</f>
        <v>9485.1394117052077</v>
      </c>
    </row>
    <row r="19" spans="2:41" ht="15" customHeight="1">
      <c r="B19" s="99" t="s">
        <v>211</v>
      </c>
      <c r="C19" s="119" t="s">
        <v>266</v>
      </c>
      <c r="D19" s="89"/>
      <c r="E19" s="89">
        <v>2019</v>
      </c>
      <c r="F19" s="89">
        <v>2023</v>
      </c>
      <c r="G19" s="89" t="s">
        <v>369</v>
      </c>
      <c r="H19" s="89" t="s">
        <v>369</v>
      </c>
      <c r="I19" s="89" t="s">
        <v>369</v>
      </c>
      <c r="J19" s="108">
        <f t="shared" ref="J19:J74" si="0">AK19</f>
        <v>4264.1549235344692</v>
      </c>
      <c r="K19" s="108">
        <f t="shared" ref="K19:K74" si="1">J19</f>
        <v>4264.1549235344692</v>
      </c>
      <c r="L19" s="108">
        <f>O19+P19</f>
        <v>311.17328189540302</v>
      </c>
      <c r="M19" s="108"/>
      <c r="N19" s="108"/>
      <c r="O19" s="111">
        <f>O25</f>
        <v>19.260000000000002</v>
      </c>
      <c r="P19" s="108">
        <f>311.173281895403-O19</f>
        <v>291.91328189540303</v>
      </c>
      <c r="Q19" s="108">
        <v>727.79066320718061</v>
      </c>
      <c r="R19" s="108"/>
      <c r="S19" s="108"/>
      <c r="T19" s="91">
        <v>30.66</v>
      </c>
      <c r="U19" s="108">
        <f>727.790663207181-30.66</f>
        <v>697.13066320718099</v>
      </c>
      <c r="V19" s="108">
        <v>1110.8421984318854</v>
      </c>
      <c r="W19" s="108"/>
      <c r="X19" s="108"/>
      <c r="Y19" s="91">
        <v>31.61</v>
      </c>
      <c r="Z19" s="108">
        <f>1110.84219843189-31.61</f>
        <v>1079.2321984318901</v>
      </c>
      <c r="AA19" s="108">
        <f>AD19+AE19</f>
        <v>354.29735999999997</v>
      </c>
      <c r="AB19" s="108"/>
      <c r="AC19" s="108"/>
      <c r="AD19" s="91">
        <v>32.67</v>
      </c>
      <c r="AE19" s="108">
        <f>AE23</f>
        <v>321.62735999999995</v>
      </c>
      <c r="AF19" s="108">
        <f>AI19+AJ19</f>
        <v>1760.0514199999996</v>
      </c>
      <c r="AG19" s="108"/>
      <c r="AH19" s="108"/>
      <c r="AI19" s="91">
        <v>33.869999999999997</v>
      </c>
      <c r="AJ19" s="108">
        <f>AJ23</f>
        <v>1726.1814199999997</v>
      </c>
      <c r="AK19" s="108">
        <f>AN19+AO19</f>
        <v>4264.1549235344692</v>
      </c>
      <c r="AL19" s="108"/>
      <c r="AM19" s="108"/>
      <c r="AN19" s="111">
        <f>O19+T19+Y19+AD19+AI19</f>
        <v>148.07</v>
      </c>
      <c r="AO19" s="108">
        <f>AO23</f>
        <v>4116.0849235344695</v>
      </c>
    </row>
    <row r="20" spans="2:41" ht="15" customHeight="1">
      <c r="B20" s="99" t="s">
        <v>212</v>
      </c>
      <c r="C20" s="119" t="s">
        <v>267</v>
      </c>
      <c r="D20" s="89"/>
      <c r="E20" s="89">
        <v>2019</v>
      </c>
      <c r="F20" s="89">
        <v>2023</v>
      </c>
      <c r="G20" s="89" t="s">
        <v>369</v>
      </c>
      <c r="H20" s="89" t="s">
        <v>369</v>
      </c>
      <c r="I20" s="89" t="s">
        <v>369</v>
      </c>
      <c r="J20" s="108">
        <f t="shared" si="0"/>
        <v>5314.8832841707381</v>
      </c>
      <c r="K20" s="108">
        <f t="shared" si="1"/>
        <v>5314.8832841707381</v>
      </c>
      <c r="L20" s="108">
        <v>273.31214078266959</v>
      </c>
      <c r="M20" s="108"/>
      <c r="N20" s="108"/>
      <c r="O20" s="91"/>
      <c r="P20" s="108">
        <v>273.31214078266959</v>
      </c>
      <c r="Q20" s="108">
        <v>2244.9217419887832</v>
      </c>
      <c r="R20" s="108"/>
      <c r="S20" s="108"/>
      <c r="T20" s="91"/>
      <c r="U20" s="108">
        <v>2244.9217419887832</v>
      </c>
      <c r="V20" s="108">
        <v>1069.8569189974635</v>
      </c>
      <c r="W20" s="108"/>
      <c r="X20" s="108"/>
      <c r="Y20" s="91"/>
      <c r="Z20" s="108">
        <v>1069.8569189974635</v>
      </c>
      <c r="AA20" s="108">
        <v>1726.7924824018219</v>
      </c>
      <c r="AB20" s="108"/>
      <c r="AC20" s="108"/>
      <c r="AD20" s="91"/>
      <c r="AE20" s="108">
        <v>1726.7924824018219</v>
      </c>
      <c r="AF20" s="108">
        <v>0</v>
      </c>
      <c r="AG20" s="108"/>
      <c r="AH20" s="108"/>
      <c r="AI20" s="91"/>
      <c r="AJ20" s="108">
        <v>0</v>
      </c>
      <c r="AK20" s="108">
        <v>5314.8832841707381</v>
      </c>
      <c r="AL20" s="108"/>
      <c r="AM20" s="108"/>
      <c r="AN20" s="91"/>
      <c r="AO20" s="108">
        <v>5314.8832841707381</v>
      </c>
    </row>
    <row r="21" spans="2:41" ht="15" customHeight="1">
      <c r="B21" s="99" t="s">
        <v>213</v>
      </c>
      <c r="C21" s="119" t="s">
        <v>268</v>
      </c>
      <c r="D21" s="89"/>
      <c r="E21" s="89"/>
      <c r="F21" s="89"/>
      <c r="G21" s="89" t="s">
        <v>369</v>
      </c>
      <c r="H21" s="89" t="s">
        <v>369</v>
      </c>
      <c r="I21" s="89" t="s">
        <v>369</v>
      </c>
      <c r="J21" s="108">
        <f t="shared" si="0"/>
        <v>54.171203999999989</v>
      </c>
      <c r="K21" s="108">
        <f t="shared" si="1"/>
        <v>54.171203999999989</v>
      </c>
      <c r="L21" s="108">
        <v>10.834240799999998</v>
      </c>
      <c r="M21" s="108"/>
      <c r="N21" s="108"/>
      <c r="O21" s="91"/>
      <c r="P21" s="108">
        <v>10.834240799999998</v>
      </c>
      <c r="Q21" s="108">
        <v>10.834240799999998</v>
      </c>
      <c r="R21" s="108"/>
      <c r="S21" s="108"/>
      <c r="T21" s="91"/>
      <c r="U21" s="108">
        <v>10.834240799999998</v>
      </c>
      <c r="V21" s="108">
        <v>10.834240799999998</v>
      </c>
      <c r="W21" s="108"/>
      <c r="X21" s="108"/>
      <c r="Y21" s="91"/>
      <c r="Z21" s="108">
        <v>10.834240799999998</v>
      </c>
      <c r="AA21" s="108">
        <v>10.834240799999998</v>
      </c>
      <c r="AB21" s="108"/>
      <c r="AC21" s="108"/>
      <c r="AD21" s="91"/>
      <c r="AE21" s="108">
        <v>10.834240799999998</v>
      </c>
      <c r="AF21" s="108">
        <v>10.834240799999998</v>
      </c>
      <c r="AG21" s="108"/>
      <c r="AH21" s="108"/>
      <c r="AI21" s="91"/>
      <c r="AJ21" s="108">
        <v>10.834240799999998</v>
      </c>
      <c r="AK21" s="108">
        <v>54.171203999999989</v>
      </c>
      <c r="AL21" s="108"/>
      <c r="AM21" s="108"/>
      <c r="AN21" s="91"/>
      <c r="AO21" s="108">
        <v>54.171203999999989</v>
      </c>
    </row>
    <row r="22" spans="2:41" ht="15" customHeight="1">
      <c r="B22" s="100">
        <v>1</v>
      </c>
      <c r="C22" s="119" t="s">
        <v>175</v>
      </c>
      <c r="D22" s="89"/>
      <c r="E22" s="89"/>
      <c r="F22" s="89"/>
      <c r="G22" s="89"/>
      <c r="H22" s="89"/>
      <c r="I22" s="89"/>
      <c r="J22" s="108">
        <f t="shared" si="0"/>
        <v>0</v>
      </c>
      <c r="K22" s="108">
        <f t="shared" si="1"/>
        <v>0</v>
      </c>
      <c r="L22" s="108"/>
      <c r="M22" s="108"/>
      <c r="N22" s="108"/>
      <c r="O22" s="91"/>
      <c r="P22" s="108"/>
      <c r="Q22" s="108"/>
      <c r="R22" s="108"/>
      <c r="S22" s="108"/>
      <c r="T22" s="91"/>
      <c r="U22" s="108"/>
      <c r="V22" s="108"/>
      <c r="W22" s="108"/>
      <c r="X22" s="108"/>
      <c r="Y22" s="91"/>
      <c r="Z22" s="108"/>
      <c r="AA22" s="108"/>
      <c r="AB22" s="108"/>
      <c r="AC22" s="108"/>
      <c r="AD22" s="91"/>
      <c r="AE22" s="108"/>
      <c r="AF22" s="108"/>
      <c r="AG22" s="108"/>
      <c r="AH22" s="108"/>
      <c r="AI22" s="91"/>
      <c r="AJ22" s="108"/>
      <c r="AK22" s="108"/>
      <c r="AL22" s="108"/>
      <c r="AM22" s="108"/>
      <c r="AN22" s="91"/>
      <c r="AO22" s="108"/>
    </row>
    <row r="23" spans="2:41" ht="15" customHeight="1">
      <c r="B23" s="100" t="s">
        <v>214</v>
      </c>
      <c r="C23" s="119" t="s">
        <v>269</v>
      </c>
      <c r="D23" s="89"/>
      <c r="E23" s="89"/>
      <c r="F23" s="89"/>
      <c r="G23" s="89" t="s">
        <v>369</v>
      </c>
      <c r="H23" s="89" t="s">
        <v>369</v>
      </c>
      <c r="I23" s="89" t="s">
        <v>369</v>
      </c>
      <c r="J23" s="108">
        <f t="shared" si="0"/>
        <v>4505.1663835344689</v>
      </c>
      <c r="K23" s="108">
        <f t="shared" si="1"/>
        <v>4505.1663835344689</v>
      </c>
      <c r="L23" s="108">
        <v>311.17328189540302</v>
      </c>
      <c r="M23" s="108"/>
      <c r="N23" s="108"/>
      <c r="O23" s="91"/>
      <c r="P23" s="108">
        <v>311.17328189540302</v>
      </c>
      <c r="Q23" s="108">
        <v>727.79066320718061</v>
      </c>
      <c r="R23" s="108"/>
      <c r="S23" s="108"/>
      <c r="T23" s="91"/>
      <c r="U23" s="108">
        <v>727.79066320718061</v>
      </c>
      <c r="V23" s="108">
        <v>1110.8421984318854</v>
      </c>
      <c r="W23" s="108"/>
      <c r="X23" s="108"/>
      <c r="Y23" s="91"/>
      <c r="Z23" s="108">
        <v>1110.8421984318854</v>
      </c>
      <c r="AA23" s="108">
        <f>AA27+AA42+AA43+AA44+AA45</f>
        <v>354.29735999999997</v>
      </c>
      <c r="AB23" s="108"/>
      <c r="AC23" s="108"/>
      <c r="AD23" s="91">
        <f>AD43</f>
        <v>32.67</v>
      </c>
      <c r="AE23" s="108">
        <f>AE27+AE42+AE43+AE44+AE45</f>
        <v>321.62735999999995</v>
      </c>
      <c r="AF23" s="108">
        <f>AI23+AJ23</f>
        <v>1760.0514199999996</v>
      </c>
      <c r="AG23" s="108"/>
      <c r="AH23" s="108"/>
      <c r="AI23" s="91">
        <f>AI34</f>
        <v>33.869999999999997</v>
      </c>
      <c r="AJ23" s="108">
        <f>AJ34+AJ35+AJ46+AJ47+AJ48+AJ49+AJ50+AJ51+AJ55</f>
        <v>1726.1814199999997</v>
      </c>
      <c r="AK23" s="108">
        <v>4505.1663835344689</v>
      </c>
      <c r="AL23" s="108"/>
      <c r="AM23" s="108"/>
      <c r="AN23" s="111">
        <f>AN25+AN30+AN31+AN34+AN43</f>
        <v>148.07</v>
      </c>
      <c r="AO23" s="108">
        <f>SUM(AO24:AO54)</f>
        <v>4116.0849235344695</v>
      </c>
    </row>
    <row r="24" spans="2:41" ht="15" customHeight="1">
      <c r="B24" s="101" t="s">
        <v>215</v>
      </c>
      <c r="C24" s="119" t="s">
        <v>270</v>
      </c>
      <c r="D24" s="89" t="s">
        <v>320</v>
      </c>
      <c r="E24" s="89">
        <v>2020</v>
      </c>
      <c r="F24" s="89">
        <v>2021</v>
      </c>
      <c r="G24" s="89" t="s">
        <v>369</v>
      </c>
      <c r="H24" s="89" t="s">
        <v>369</v>
      </c>
      <c r="I24" s="89" t="s">
        <v>369</v>
      </c>
      <c r="J24" s="108">
        <f t="shared" si="0"/>
        <v>17.154019899999998</v>
      </c>
      <c r="K24" s="108">
        <f t="shared" si="1"/>
        <v>17.154019899999998</v>
      </c>
      <c r="L24" s="108"/>
      <c r="M24" s="108"/>
      <c r="N24" s="108"/>
      <c r="O24" s="91"/>
      <c r="P24" s="108"/>
      <c r="Q24" s="108">
        <v>9.4347109449999991</v>
      </c>
      <c r="R24" s="108"/>
      <c r="S24" s="108"/>
      <c r="T24" s="91"/>
      <c r="U24" s="108">
        <v>9.4347109449999991</v>
      </c>
      <c r="V24" s="108">
        <v>7.7193089549999989</v>
      </c>
      <c r="W24" s="108"/>
      <c r="X24" s="108"/>
      <c r="Y24" s="91"/>
      <c r="Z24" s="108">
        <v>7.7193089549999989</v>
      </c>
      <c r="AA24" s="108"/>
      <c r="AB24" s="108"/>
      <c r="AC24" s="108"/>
      <c r="AD24" s="91"/>
      <c r="AE24" s="108"/>
      <c r="AF24" s="108"/>
      <c r="AG24" s="108"/>
      <c r="AH24" s="108"/>
      <c r="AI24" s="91"/>
      <c r="AJ24" s="108"/>
      <c r="AK24" s="108">
        <v>17.154019899999998</v>
      </c>
      <c r="AL24" s="108"/>
      <c r="AM24" s="108"/>
      <c r="AN24" s="91"/>
      <c r="AO24" s="108">
        <v>17.154019899999998</v>
      </c>
    </row>
    <row r="25" spans="2:41" ht="15" customHeight="1">
      <c r="B25" s="101" t="s">
        <v>216</v>
      </c>
      <c r="C25" s="119" t="s">
        <v>271</v>
      </c>
      <c r="D25" s="89" t="s">
        <v>321</v>
      </c>
      <c r="E25" s="89">
        <v>2019</v>
      </c>
      <c r="F25" s="89">
        <v>2019</v>
      </c>
      <c r="G25" s="89" t="s">
        <v>369</v>
      </c>
      <c r="H25" s="89" t="s">
        <v>369</v>
      </c>
      <c r="I25" s="89" t="s">
        <v>369</v>
      </c>
      <c r="J25" s="108">
        <f t="shared" si="0"/>
        <v>36.555709270211196</v>
      </c>
      <c r="K25" s="108">
        <f t="shared" si="1"/>
        <v>36.555709270211196</v>
      </c>
      <c r="L25" s="108">
        <v>36.555709270211196</v>
      </c>
      <c r="M25" s="108"/>
      <c r="N25" s="108"/>
      <c r="O25" s="108">
        <v>19.260000000000002</v>
      </c>
      <c r="P25" s="108">
        <f>L25-O25</f>
        <v>17.295709270211194</v>
      </c>
      <c r="Q25" s="108"/>
      <c r="R25" s="108"/>
      <c r="S25" s="108"/>
      <c r="T25" s="91"/>
      <c r="U25" s="108"/>
      <c r="V25" s="108"/>
      <c r="W25" s="108"/>
      <c r="X25" s="108"/>
      <c r="Y25" s="91"/>
      <c r="Z25" s="108"/>
      <c r="AA25" s="108"/>
      <c r="AB25" s="108"/>
      <c r="AC25" s="108"/>
      <c r="AD25" s="91"/>
      <c r="AE25" s="108"/>
      <c r="AF25" s="108"/>
      <c r="AG25" s="108"/>
      <c r="AH25" s="108"/>
      <c r="AI25" s="91"/>
      <c r="AJ25" s="108"/>
      <c r="AK25" s="108">
        <v>36.555709270211196</v>
      </c>
      <c r="AL25" s="108"/>
      <c r="AM25" s="108"/>
      <c r="AN25" s="111">
        <f>O25</f>
        <v>19.260000000000002</v>
      </c>
      <c r="AO25" s="108">
        <f>36.5557092702112-AN25</f>
        <v>17.295709270211201</v>
      </c>
    </row>
    <row r="26" spans="2:41" ht="15" customHeight="1">
      <c r="B26" s="101" t="s">
        <v>217</v>
      </c>
      <c r="C26" s="119" t="s">
        <v>272</v>
      </c>
      <c r="D26" s="89" t="s">
        <v>322</v>
      </c>
      <c r="E26" s="89">
        <v>2019</v>
      </c>
      <c r="F26" s="89">
        <v>2019</v>
      </c>
      <c r="G26" s="89" t="s">
        <v>369</v>
      </c>
      <c r="H26" s="89" t="s">
        <v>369</v>
      </c>
      <c r="I26" s="89" t="s">
        <v>369</v>
      </c>
      <c r="J26" s="108">
        <f t="shared" si="0"/>
        <v>26.202607999999998</v>
      </c>
      <c r="K26" s="108">
        <f t="shared" si="1"/>
        <v>26.202607999999998</v>
      </c>
      <c r="L26" s="108">
        <v>26.202607999999998</v>
      </c>
      <c r="M26" s="108"/>
      <c r="N26" s="108"/>
      <c r="O26" s="91"/>
      <c r="P26" s="108">
        <v>26.202607999999998</v>
      </c>
      <c r="Q26" s="108"/>
      <c r="R26" s="108"/>
      <c r="S26" s="108"/>
      <c r="T26" s="91"/>
      <c r="U26" s="108"/>
      <c r="V26" s="108"/>
      <c r="W26" s="108"/>
      <c r="X26" s="108"/>
      <c r="Y26" s="91"/>
      <c r="Z26" s="108"/>
      <c r="AA26" s="108"/>
      <c r="AB26" s="108"/>
      <c r="AC26" s="108"/>
      <c r="AD26" s="91"/>
      <c r="AE26" s="108"/>
      <c r="AF26" s="108"/>
      <c r="AG26" s="108"/>
      <c r="AH26" s="108"/>
      <c r="AI26" s="91"/>
      <c r="AJ26" s="108"/>
      <c r="AK26" s="108">
        <v>26.202607999999998</v>
      </c>
      <c r="AL26" s="108"/>
      <c r="AM26" s="108"/>
      <c r="AN26" s="91"/>
      <c r="AO26" s="108">
        <v>26.202607999999998</v>
      </c>
    </row>
    <row r="27" spans="2:41" ht="15" customHeight="1">
      <c r="B27" s="101" t="s">
        <v>218</v>
      </c>
      <c r="C27" s="119" t="s">
        <v>273</v>
      </c>
      <c r="D27" s="89" t="s">
        <v>323</v>
      </c>
      <c r="E27" s="89">
        <v>2019</v>
      </c>
      <c r="F27" s="89">
        <v>2022</v>
      </c>
      <c r="G27" s="89" t="s">
        <v>369</v>
      </c>
      <c r="H27" s="89" t="s">
        <v>369</v>
      </c>
      <c r="I27" s="89" t="s">
        <v>369</v>
      </c>
      <c r="J27" s="108">
        <f t="shared" si="0"/>
        <v>164.282668</v>
      </c>
      <c r="K27" s="108">
        <f t="shared" si="1"/>
        <v>164.282668</v>
      </c>
      <c r="L27" s="108">
        <v>26.202607999999998</v>
      </c>
      <c r="M27" s="108"/>
      <c r="N27" s="108"/>
      <c r="O27" s="91"/>
      <c r="P27" s="108">
        <v>26.202607999999998</v>
      </c>
      <c r="Q27" s="108"/>
      <c r="R27" s="108"/>
      <c r="S27" s="108"/>
      <c r="T27" s="91"/>
      <c r="U27" s="108"/>
      <c r="V27" s="108">
        <v>55.232259999999997</v>
      </c>
      <c r="W27" s="108"/>
      <c r="X27" s="108"/>
      <c r="Y27" s="91"/>
      <c r="Z27" s="108">
        <v>55.232259999999997</v>
      </c>
      <c r="AA27" s="108">
        <v>82.847799999999992</v>
      </c>
      <c r="AB27" s="108"/>
      <c r="AC27" s="108"/>
      <c r="AD27" s="91"/>
      <c r="AE27" s="108">
        <v>82.847799999999992</v>
      </c>
      <c r="AF27" s="108"/>
      <c r="AG27" s="108"/>
      <c r="AH27" s="108"/>
      <c r="AI27" s="91"/>
      <c r="AJ27" s="108"/>
      <c r="AK27" s="108">
        <v>164.282668</v>
      </c>
      <c r="AL27" s="108"/>
      <c r="AM27" s="108"/>
      <c r="AN27" s="91"/>
      <c r="AO27" s="108">
        <v>164.282668</v>
      </c>
    </row>
    <row r="28" spans="2:41" ht="15" customHeight="1">
      <c r="B28" s="101" t="s">
        <v>219</v>
      </c>
      <c r="C28" s="119" t="s">
        <v>274</v>
      </c>
      <c r="D28" s="89" t="s">
        <v>324</v>
      </c>
      <c r="E28" s="89">
        <v>2020</v>
      </c>
      <c r="F28" s="89">
        <v>2021</v>
      </c>
      <c r="G28" s="89" t="s">
        <v>369</v>
      </c>
      <c r="H28" s="89" t="s">
        <v>369</v>
      </c>
      <c r="I28" s="89" t="s">
        <v>369</v>
      </c>
      <c r="J28" s="108">
        <f t="shared" si="0"/>
        <v>130.41876357032325</v>
      </c>
      <c r="K28" s="108">
        <f t="shared" si="1"/>
        <v>130.41876357032325</v>
      </c>
      <c r="L28" s="108"/>
      <c r="M28" s="108"/>
      <c r="N28" s="108"/>
      <c r="O28" s="91"/>
      <c r="P28" s="108"/>
      <c r="Q28" s="108">
        <v>13.524309110323248</v>
      </c>
      <c r="R28" s="108"/>
      <c r="S28" s="108"/>
      <c r="T28" s="91"/>
      <c r="U28" s="108">
        <v>13.524309110323248</v>
      </c>
      <c r="V28" s="108">
        <v>116.89445445999999</v>
      </c>
      <c r="W28" s="108"/>
      <c r="X28" s="108"/>
      <c r="Y28" s="91"/>
      <c r="Z28" s="108">
        <v>116.89445445999999</v>
      </c>
      <c r="AA28" s="108"/>
      <c r="AB28" s="108"/>
      <c r="AC28" s="108"/>
      <c r="AD28" s="91"/>
      <c r="AE28" s="108"/>
      <c r="AF28" s="108"/>
      <c r="AG28" s="108"/>
      <c r="AH28" s="108"/>
      <c r="AI28" s="91"/>
      <c r="AJ28" s="108"/>
      <c r="AK28" s="108">
        <v>130.41876357032325</v>
      </c>
      <c r="AL28" s="108"/>
      <c r="AM28" s="108"/>
      <c r="AN28" s="91"/>
      <c r="AO28" s="108">
        <v>130.41876357032325</v>
      </c>
    </row>
    <row r="29" spans="2:41" ht="15" customHeight="1">
      <c r="B29" s="101" t="s">
        <v>220</v>
      </c>
      <c r="C29" s="119" t="s">
        <v>275</v>
      </c>
      <c r="D29" s="89" t="s">
        <v>325</v>
      </c>
      <c r="E29" s="89">
        <v>2020</v>
      </c>
      <c r="F29" s="89">
        <v>2021</v>
      </c>
      <c r="G29" s="89" t="s">
        <v>369</v>
      </c>
      <c r="H29" s="89" t="s">
        <v>369</v>
      </c>
      <c r="I29" s="89" t="s">
        <v>369</v>
      </c>
      <c r="J29" s="108">
        <f t="shared" si="0"/>
        <v>293.15960565585931</v>
      </c>
      <c r="K29" s="108">
        <f t="shared" si="1"/>
        <v>293.15960565585931</v>
      </c>
      <c r="L29" s="108"/>
      <c r="M29" s="108"/>
      <c r="N29" s="108"/>
      <c r="O29" s="91"/>
      <c r="P29" s="108"/>
      <c r="Q29" s="108">
        <v>257.47867786385933</v>
      </c>
      <c r="R29" s="108"/>
      <c r="S29" s="108"/>
      <c r="T29" s="91"/>
      <c r="U29" s="108">
        <v>257.47867786385933</v>
      </c>
      <c r="V29" s="108">
        <v>35.680927791999999</v>
      </c>
      <c r="W29" s="108"/>
      <c r="X29" s="108"/>
      <c r="Y29" s="91"/>
      <c r="Z29" s="108">
        <v>35.680927791999999</v>
      </c>
      <c r="AA29" s="108"/>
      <c r="AB29" s="108"/>
      <c r="AC29" s="108"/>
      <c r="AD29" s="91"/>
      <c r="AE29" s="108"/>
      <c r="AF29" s="108"/>
      <c r="AG29" s="108"/>
      <c r="AH29" s="108"/>
      <c r="AI29" s="91"/>
      <c r="AJ29" s="108"/>
      <c r="AK29" s="108">
        <v>293.15960565585931</v>
      </c>
      <c r="AL29" s="108"/>
      <c r="AM29" s="108"/>
      <c r="AN29" s="91"/>
      <c r="AO29" s="108">
        <v>293.15960565585931</v>
      </c>
    </row>
    <row r="30" spans="2:41" ht="15" customHeight="1">
      <c r="B30" s="101" t="s">
        <v>221</v>
      </c>
      <c r="C30" s="119" t="s">
        <v>276</v>
      </c>
      <c r="D30" s="89" t="s">
        <v>326</v>
      </c>
      <c r="E30" s="89">
        <v>2020</v>
      </c>
      <c r="F30" s="89">
        <v>2020</v>
      </c>
      <c r="G30" s="89" t="s">
        <v>369</v>
      </c>
      <c r="H30" s="89" t="s">
        <v>369</v>
      </c>
      <c r="I30" s="89" t="s">
        <v>369</v>
      </c>
      <c r="J30" s="108">
        <f t="shared" si="0"/>
        <v>182.15428189993204</v>
      </c>
      <c r="K30" s="108">
        <f t="shared" si="1"/>
        <v>182.15428189993204</v>
      </c>
      <c r="L30" s="108"/>
      <c r="M30" s="108"/>
      <c r="N30" s="108"/>
      <c r="O30" s="91"/>
      <c r="P30" s="108"/>
      <c r="Q30" s="108">
        <v>182.15428189993204</v>
      </c>
      <c r="R30" s="108"/>
      <c r="S30" s="108"/>
      <c r="T30" s="91">
        <v>30.66</v>
      </c>
      <c r="U30" s="108">
        <f>182.154281899932-30.66</f>
        <v>151.49428189993199</v>
      </c>
      <c r="V30" s="108"/>
      <c r="W30" s="108"/>
      <c r="X30" s="108"/>
      <c r="Y30" s="91"/>
      <c r="Z30" s="108">
        <v>0</v>
      </c>
      <c r="AA30" s="108"/>
      <c r="AB30" s="108"/>
      <c r="AC30" s="108"/>
      <c r="AD30" s="91"/>
      <c r="AE30" s="108"/>
      <c r="AF30" s="108"/>
      <c r="AG30" s="108"/>
      <c r="AH30" s="108"/>
      <c r="AI30" s="91"/>
      <c r="AJ30" s="108"/>
      <c r="AK30" s="108">
        <v>182.15428189993204</v>
      </c>
      <c r="AL30" s="108"/>
      <c r="AM30" s="108"/>
      <c r="AN30" s="91">
        <f>T30</f>
        <v>30.66</v>
      </c>
      <c r="AO30" s="108">
        <f>182.154281899932-AN30</f>
        <v>151.49428189993199</v>
      </c>
    </row>
    <row r="31" spans="2:41" ht="15" customHeight="1">
      <c r="B31" s="101" t="s">
        <v>222</v>
      </c>
      <c r="C31" s="119" t="s">
        <v>277</v>
      </c>
      <c r="D31" s="89" t="s">
        <v>327</v>
      </c>
      <c r="E31" s="89">
        <v>2021</v>
      </c>
      <c r="F31" s="89">
        <v>2021</v>
      </c>
      <c r="G31" s="89" t="s">
        <v>369</v>
      </c>
      <c r="H31" s="89" t="s">
        <v>369</v>
      </c>
      <c r="I31" s="89" t="s">
        <v>369</v>
      </c>
      <c r="J31" s="108">
        <f t="shared" si="0"/>
        <v>167.07575962838959</v>
      </c>
      <c r="K31" s="108">
        <f t="shared" si="1"/>
        <v>167.07575962838959</v>
      </c>
      <c r="L31" s="108"/>
      <c r="M31" s="108"/>
      <c r="N31" s="108"/>
      <c r="O31" s="91"/>
      <c r="P31" s="108"/>
      <c r="Q31" s="108"/>
      <c r="R31" s="108"/>
      <c r="S31" s="108"/>
      <c r="T31" s="91"/>
      <c r="U31" s="108">
        <v>0</v>
      </c>
      <c r="V31" s="108">
        <v>167.07575962838959</v>
      </c>
      <c r="W31" s="108"/>
      <c r="X31" s="108"/>
      <c r="Y31" s="91">
        <v>31.61</v>
      </c>
      <c r="Z31" s="108">
        <f>167.07575962839-31.61</f>
        <v>135.46575962839</v>
      </c>
      <c r="AA31" s="108"/>
      <c r="AB31" s="108"/>
      <c r="AC31" s="108"/>
      <c r="AD31" s="91"/>
      <c r="AE31" s="108"/>
      <c r="AF31" s="108"/>
      <c r="AG31" s="108"/>
      <c r="AH31" s="108"/>
      <c r="AI31" s="91"/>
      <c r="AJ31" s="108"/>
      <c r="AK31" s="108">
        <v>167.07575962838959</v>
      </c>
      <c r="AL31" s="108"/>
      <c r="AM31" s="108"/>
      <c r="AN31" s="91">
        <f>Y31</f>
        <v>31.61</v>
      </c>
      <c r="AO31" s="108">
        <f>167.07575962839-AN31</f>
        <v>135.46575962839</v>
      </c>
    </row>
    <row r="32" spans="2:41" ht="15" customHeight="1">
      <c r="B32" s="101" t="s">
        <v>223</v>
      </c>
      <c r="C32" s="119" t="s">
        <v>278</v>
      </c>
      <c r="D32" s="89" t="s">
        <v>328</v>
      </c>
      <c r="E32" s="89">
        <v>2020</v>
      </c>
      <c r="F32" s="89">
        <v>2021</v>
      </c>
      <c r="G32" s="89" t="s">
        <v>369</v>
      </c>
      <c r="H32" s="89" t="s">
        <v>369</v>
      </c>
      <c r="I32" s="89" t="s">
        <v>369</v>
      </c>
      <c r="J32" s="108">
        <f t="shared" si="0"/>
        <v>283.25198516243057</v>
      </c>
      <c r="K32" s="108">
        <f t="shared" si="1"/>
        <v>283.25198516243057</v>
      </c>
      <c r="L32" s="108"/>
      <c r="M32" s="108"/>
      <c r="N32" s="108"/>
      <c r="O32" s="91"/>
      <c r="P32" s="108"/>
      <c r="Q32" s="108">
        <v>261.06868338806601</v>
      </c>
      <c r="R32" s="108"/>
      <c r="S32" s="108"/>
      <c r="T32" s="91"/>
      <c r="U32" s="108">
        <v>261.06868338806601</v>
      </c>
      <c r="V32" s="108">
        <v>22.183301774364562</v>
      </c>
      <c r="W32" s="108"/>
      <c r="X32" s="108"/>
      <c r="Y32" s="91"/>
      <c r="Z32" s="108">
        <v>22.183301774364562</v>
      </c>
      <c r="AA32" s="108"/>
      <c r="AB32" s="108"/>
      <c r="AC32" s="108"/>
      <c r="AD32" s="91"/>
      <c r="AE32" s="108"/>
      <c r="AF32" s="108"/>
      <c r="AG32" s="108"/>
      <c r="AH32" s="108"/>
      <c r="AI32" s="91"/>
      <c r="AJ32" s="108"/>
      <c r="AK32" s="108">
        <v>283.25198516243057</v>
      </c>
      <c r="AL32" s="108"/>
      <c r="AM32" s="108"/>
      <c r="AN32" s="91"/>
      <c r="AO32" s="108">
        <v>283.25198516243057</v>
      </c>
    </row>
    <row r="33" spans="2:41" ht="15" customHeight="1">
      <c r="B33" s="101" t="s">
        <v>224</v>
      </c>
      <c r="C33" s="119" t="s">
        <v>279</v>
      </c>
      <c r="D33" s="89" t="s">
        <v>329</v>
      </c>
      <c r="E33" s="89">
        <v>2021</v>
      </c>
      <c r="F33" s="89">
        <v>2021</v>
      </c>
      <c r="G33" s="89" t="s">
        <v>369</v>
      </c>
      <c r="H33" s="89" t="s">
        <v>369</v>
      </c>
      <c r="I33" s="89" t="s">
        <v>369</v>
      </c>
      <c r="J33" s="108">
        <f t="shared" si="0"/>
        <v>169.38278611999999</v>
      </c>
      <c r="K33" s="108">
        <f t="shared" si="1"/>
        <v>169.38278611999999</v>
      </c>
      <c r="L33" s="108"/>
      <c r="M33" s="108"/>
      <c r="N33" s="108"/>
      <c r="O33" s="91"/>
      <c r="P33" s="108"/>
      <c r="Q33" s="108"/>
      <c r="R33" s="108"/>
      <c r="S33" s="108"/>
      <c r="T33" s="91"/>
      <c r="U33" s="108"/>
      <c r="V33" s="108">
        <v>169.38278611999999</v>
      </c>
      <c r="W33" s="108"/>
      <c r="X33" s="108"/>
      <c r="Y33" s="91"/>
      <c r="Z33" s="108">
        <v>169.38278611999999</v>
      </c>
      <c r="AA33" s="108"/>
      <c r="AB33" s="108"/>
      <c r="AC33" s="108"/>
      <c r="AD33" s="91"/>
      <c r="AE33" s="108"/>
      <c r="AF33" s="108"/>
      <c r="AG33" s="108"/>
      <c r="AH33" s="108"/>
      <c r="AI33" s="91"/>
      <c r="AJ33" s="108"/>
      <c r="AK33" s="108">
        <v>169.38278611999999</v>
      </c>
      <c r="AL33" s="108"/>
      <c r="AM33" s="108"/>
      <c r="AN33" s="91"/>
      <c r="AO33" s="108">
        <v>169.38278611999999</v>
      </c>
    </row>
    <row r="34" spans="2:41" ht="15" customHeight="1">
      <c r="B34" s="101" t="s">
        <v>225</v>
      </c>
      <c r="C34" s="119" t="s">
        <v>280</v>
      </c>
      <c r="D34" s="89" t="s">
        <v>330</v>
      </c>
      <c r="E34" s="89">
        <v>2023</v>
      </c>
      <c r="F34" s="89">
        <v>2023</v>
      </c>
      <c r="G34" s="89" t="s">
        <v>369</v>
      </c>
      <c r="H34" s="89" t="s">
        <v>369</v>
      </c>
      <c r="I34" s="89" t="s">
        <v>369</v>
      </c>
      <c r="J34" s="108">
        <f t="shared" si="0"/>
        <v>151.79165999999998</v>
      </c>
      <c r="K34" s="108">
        <f t="shared" si="1"/>
        <v>151.79165999999998</v>
      </c>
      <c r="L34" s="108"/>
      <c r="M34" s="108"/>
      <c r="N34" s="108"/>
      <c r="O34" s="91"/>
      <c r="P34" s="108"/>
      <c r="Q34" s="108"/>
      <c r="R34" s="108"/>
      <c r="S34" s="108"/>
      <c r="T34" s="91"/>
      <c r="U34" s="108"/>
      <c r="V34" s="108"/>
      <c r="W34" s="108"/>
      <c r="X34" s="108"/>
      <c r="Y34" s="91"/>
      <c r="Z34" s="108"/>
      <c r="AA34" s="108"/>
      <c r="AB34" s="108"/>
      <c r="AC34" s="108"/>
      <c r="AD34" s="91"/>
      <c r="AE34" s="108"/>
      <c r="AF34" s="108">
        <v>151.79165999999998</v>
      </c>
      <c r="AG34" s="108"/>
      <c r="AH34" s="108"/>
      <c r="AI34" s="91">
        <v>33.869999999999997</v>
      </c>
      <c r="AJ34" s="108">
        <f>151.79166-33.87</f>
        <v>117.92166</v>
      </c>
      <c r="AK34" s="108">
        <v>151.79165999999998</v>
      </c>
      <c r="AL34" s="108"/>
      <c r="AM34" s="108"/>
      <c r="AN34" s="91">
        <f>AI34</f>
        <v>33.869999999999997</v>
      </c>
      <c r="AO34" s="108">
        <f>151.79166-AN34</f>
        <v>117.92166</v>
      </c>
    </row>
    <row r="35" spans="2:41" ht="15" customHeight="1">
      <c r="B35" s="101" t="s">
        <v>226</v>
      </c>
      <c r="C35" s="119" t="s">
        <v>281</v>
      </c>
      <c r="D35" s="89" t="s">
        <v>331</v>
      </c>
      <c r="E35" s="89">
        <v>2018</v>
      </c>
      <c r="F35" s="89">
        <v>2023</v>
      </c>
      <c r="G35" s="89" t="s">
        <v>369</v>
      </c>
      <c r="H35" s="89" t="s">
        <v>369</v>
      </c>
      <c r="I35" s="89" t="s">
        <v>369</v>
      </c>
      <c r="J35" s="108">
        <f t="shared" si="0"/>
        <v>597.51187999999991</v>
      </c>
      <c r="K35" s="108">
        <f t="shared" si="1"/>
        <v>597.51187999999991</v>
      </c>
      <c r="L35" s="108"/>
      <c r="M35" s="108"/>
      <c r="N35" s="108"/>
      <c r="O35" s="91"/>
      <c r="P35" s="108"/>
      <c r="Q35" s="108"/>
      <c r="R35" s="108"/>
      <c r="S35" s="108"/>
      <c r="T35" s="91"/>
      <c r="U35" s="108"/>
      <c r="V35" s="108"/>
      <c r="W35" s="108"/>
      <c r="X35" s="108"/>
      <c r="Y35" s="91"/>
      <c r="Z35" s="108"/>
      <c r="AA35" s="108"/>
      <c r="AB35" s="108"/>
      <c r="AC35" s="108"/>
      <c r="AD35" s="91"/>
      <c r="AE35" s="108"/>
      <c r="AF35" s="108">
        <v>597.51187999999991</v>
      </c>
      <c r="AG35" s="108"/>
      <c r="AH35" s="108"/>
      <c r="AI35" s="91"/>
      <c r="AJ35" s="108">
        <v>597.51187999999991</v>
      </c>
      <c r="AK35" s="108">
        <v>597.51187999999991</v>
      </c>
      <c r="AL35" s="108"/>
      <c r="AM35" s="108"/>
      <c r="AN35" s="91"/>
      <c r="AO35" s="108">
        <v>597.51187999999991</v>
      </c>
    </row>
    <row r="36" spans="2:41" ht="15" customHeight="1">
      <c r="B36" s="101" t="s">
        <v>227</v>
      </c>
      <c r="C36" s="119" t="s">
        <v>282</v>
      </c>
      <c r="D36" s="89" t="s">
        <v>332</v>
      </c>
      <c r="E36" s="89">
        <v>2021</v>
      </c>
      <c r="F36" s="89">
        <v>2021</v>
      </c>
      <c r="G36" s="89" t="s">
        <v>369</v>
      </c>
      <c r="H36" s="89" t="s">
        <v>369</v>
      </c>
      <c r="I36" s="89" t="s">
        <v>369</v>
      </c>
      <c r="J36" s="108">
        <f t="shared" si="0"/>
        <v>89.695340000000002</v>
      </c>
      <c r="K36" s="108">
        <f t="shared" si="1"/>
        <v>89.695340000000002</v>
      </c>
      <c r="L36" s="108"/>
      <c r="M36" s="108"/>
      <c r="N36" s="108"/>
      <c r="O36" s="91"/>
      <c r="P36" s="108"/>
      <c r="Q36" s="108"/>
      <c r="R36" s="108"/>
      <c r="S36" s="108"/>
      <c r="T36" s="91"/>
      <c r="U36" s="108"/>
      <c r="V36" s="108">
        <v>89.695340000000002</v>
      </c>
      <c r="W36" s="108"/>
      <c r="X36" s="108"/>
      <c r="Y36" s="91"/>
      <c r="Z36" s="108">
        <v>89.695340000000002</v>
      </c>
      <c r="AA36" s="108"/>
      <c r="AB36" s="108"/>
      <c r="AC36" s="108"/>
      <c r="AD36" s="91"/>
      <c r="AE36" s="108"/>
      <c r="AF36" s="108"/>
      <c r="AG36" s="108"/>
      <c r="AH36" s="108"/>
      <c r="AI36" s="91"/>
      <c r="AJ36" s="108"/>
      <c r="AK36" s="108">
        <v>89.695340000000002</v>
      </c>
      <c r="AL36" s="108"/>
      <c r="AM36" s="108"/>
      <c r="AN36" s="91"/>
      <c r="AO36" s="108">
        <v>89.695340000000002</v>
      </c>
    </row>
    <row r="37" spans="2:41" ht="15" customHeight="1">
      <c r="B37" s="101" t="s">
        <v>228</v>
      </c>
      <c r="C37" s="119" t="s">
        <v>283</v>
      </c>
      <c r="D37" s="89" t="s">
        <v>333</v>
      </c>
      <c r="E37" s="89">
        <v>2021</v>
      </c>
      <c r="F37" s="89">
        <v>2021</v>
      </c>
      <c r="G37" s="89" t="s">
        <v>369</v>
      </c>
      <c r="H37" s="89" t="s">
        <v>369</v>
      </c>
      <c r="I37" s="89" t="s">
        <v>369</v>
      </c>
      <c r="J37" s="108">
        <f t="shared" si="0"/>
        <v>46.49436</v>
      </c>
      <c r="K37" s="108">
        <f t="shared" si="1"/>
        <v>46.49436</v>
      </c>
      <c r="L37" s="108"/>
      <c r="M37" s="108"/>
      <c r="N37" s="108"/>
      <c r="O37" s="91"/>
      <c r="P37" s="108"/>
      <c r="Q37" s="108"/>
      <c r="R37" s="108"/>
      <c r="S37" s="108"/>
      <c r="T37" s="91"/>
      <c r="U37" s="108"/>
      <c r="V37" s="108">
        <v>46.49436</v>
      </c>
      <c r="W37" s="108"/>
      <c r="X37" s="108"/>
      <c r="Y37" s="91"/>
      <c r="Z37" s="108">
        <v>46.49436</v>
      </c>
      <c r="AA37" s="108"/>
      <c r="AB37" s="108"/>
      <c r="AC37" s="108"/>
      <c r="AD37" s="91"/>
      <c r="AE37" s="108"/>
      <c r="AF37" s="108"/>
      <c r="AG37" s="108"/>
      <c r="AH37" s="108"/>
      <c r="AI37" s="91"/>
      <c r="AJ37" s="108"/>
      <c r="AK37" s="108">
        <v>46.49436</v>
      </c>
      <c r="AL37" s="108"/>
      <c r="AM37" s="108"/>
      <c r="AN37" s="91"/>
      <c r="AO37" s="108">
        <v>46.49436</v>
      </c>
    </row>
    <row r="38" spans="2:41" ht="15" customHeight="1">
      <c r="B38" s="101" t="s">
        <v>229</v>
      </c>
      <c r="C38" s="119" t="s">
        <v>284</v>
      </c>
      <c r="D38" s="89" t="s">
        <v>334</v>
      </c>
      <c r="E38" s="89">
        <v>2021</v>
      </c>
      <c r="F38" s="89">
        <v>2021</v>
      </c>
      <c r="G38" s="89" t="s">
        <v>369</v>
      </c>
      <c r="H38" s="89" t="s">
        <v>369</v>
      </c>
      <c r="I38" s="89" t="s">
        <v>369</v>
      </c>
      <c r="J38" s="108">
        <f t="shared" si="0"/>
        <v>67.407499999999999</v>
      </c>
      <c r="K38" s="108">
        <f t="shared" si="1"/>
        <v>67.407499999999999</v>
      </c>
      <c r="L38" s="108"/>
      <c r="M38" s="108"/>
      <c r="N38" s="108"/>
      <c r="O38" s="91"/>
      <c r="P38" s="108"/>
      <c r="Q38" s="108"/>
      <c r="R38" s="108"/>
      <c r="S38" s="108"/>
      <c r="T38" s="91"/>
      <c r="U38" s="108"/>
      <c r="V38" s="108">
        <v>67.407499999999999</v>
      </c>
      <c r="W38" s="108"/>
      <c r="X38" s="108"/>
      <c r="Y38" s="91"/>
      <c r="Z38" s="108">
        <v>67.407499999999999</v>
      </c>
      <c r="AA38" s="108"/>
      <c r="AB38" s="108"/>
      <c r="AC38" s="108"/>
      <c r="AD38" s="91"/>
      <c r="AE38" s="108"/>
      <c r="AF38" s="108"/>
      <c r="AG38" s="108"/>
      <c r="AH38" s="108"/>
      <c r="AI38" s="91"/>
      <c r="AJ38" s="108"/>
      <c r="AK38" s="108">
        <v>67.407499999999999</v>
      </c>
      <c r="AL38" s="108"/>
      <c r="AM38" s="108"/>
      <c r="AN38" s="91"/>
      <c r="AO38" s="108">
        <v>67.407499999999999</v>
      </c>
    </row>
    <row r="39" spans="2:41" ht="15" customHeight="1">
      <c r="B39" s="101" t="s">
        <v>230</v>
      </c>
      <c r="C39" s="119" t="s">
        <v>285</v>
      </c>
      <c r="D39" s="89" t="s">
        <v>335</v>
      </c>
      <c r="E39" s="89">
        <v>2021</v>
      </c>
      <c r="F39" s="89">
        <v>2021</v>
      </c>
      <c r="G39" s="89" t="s">
        <v>369</v>
      </c>
      <c r="H39" s="89" t="s">
        <v>369</v>
      </c>
      <c r="I39" s="89" t="s">
        <v>369</v>
      </c>
      <c r="J39" s="108">
        <f t="shared" si="0"/>
        <v>48.450800000000001</v>
      </c>
      <c r="K39" s="108">
        <f t="shared" si="1"/>
        <v>48.450800000000001</v>
      </c>
      <c r="L39" s="108"/>
      <c r="M39" s="108"/>
      <c r="N39" s="108"/>
      <c r="O39" s="91"/>
      <c r="P39" s="108"/>
      <c r="Q39" s="108"/>
      <c r="R39" s="108"/>
      <c r="S39" s="108"/>
      <c r="T39" s="91"/>
      <c r="U39" s="108"/>
      <c r="V39" s="108">
        <v>48.450800000000001</v>
      </c>
      <c r="W39" s="108"/>
      <c r="X39" s="108"/>
      <c r="Y39" s="91"/>
      <c r="Z39" s="108">
        <v>48.450800000000001</v>
      </c>
      <c r="AA39" s="108"/>
      <c r="AB39" s="108"/>
      <c r="AC39" s="108"/>
      <c r="AD39" s="91"/>
      <c r="AE39" s="108"/>
      <c r="AF39" s="108"/>
      <c r="AG39" s="108"/>
      <c r="AH39" s="108"/>
      <c r="AI39" s="91"/>
      <c r="AJ39" s="108"/>
      <c r="AK39" s="108">
        <v>48.450800000000001</v>
      </c>
      <c r="AL39" s="108"/>
      <c r="AM39" s="108"/>
      <c r="AN39" s="91"/>
      <c r="AO39" s="108">
        <v>48.450800000000001</v>
      </c>
    </row>
    <row r="40" spans="2:41" ht="15" customHeight="1">
      <c r="B40" s="101" t="s">
        <v>231</v>
      </c>
      <c r="C40" s="119" t="s">
        <v>286</v>
      </c>
      <c r="D40" s="89" t="s">
        <v>336</v>
      </c>
      <c r="E40" s="89">
        <v>2021</v>
      </c>
      <c r="F40" s="89">
        <v>2021</v>
      </c>
      <c r="G40" s="89" t="s">
        <v>369</v>
      </c>
      <c r="H40" s="89" t="s">
        <v>369</v>
      </c>
      <c r="I40" s="89" t="s">
        <v>369</v>
      </c>
      <c r="J40" s="108">
        <f t="shared" si="0"/>
        <v>61.571219999999997</v>
      </c>
      <c r="K40" s="108">
        <f t="shared" si="1"/>
        <v>61.571219999999997</v>
      </c>
      <c r="L40" s="108"/>
      <c r="M40" s="108"/>
      <c r="N40" s="108"/>
      <c r="O40" s="91"/>
      <c r="P40" s="108"/>
      <c r="Q40" s="108"/>
      <c r="R40" s="108"/>
      <c r="S40" s="108"/>
      <c r="T40" s="91"/>
      <c r="U40" s="108"/>
      <c r="V40" s="108">
        <v>61.571219999999997</v>
      </c>
      <c r="W40" s="108"/>
      <c r="X40" s="108"/>
      <c r="Y40" s="91"/>
      <c r="Z40" s="108">
        <v>61.571219999999997</v>
      </c>
      <c r="AA40" s="108"/>
      <c r="AB40" s="108"/>
      <c r="AC40" s="108"/>
      <c r="AD40" s="91"/>
      <c r="AE40" s="108"/>
      <c r="AF40" s="108"/>
      <c r="AG40" s="108"/>
      <c r="AH40" s="108"/>
      <c r="AI40" s="91"/>
      <c r="AJ40" s="108"/>
      <c r="AK40" s="108">
        <v>61.571219999999997</v>
      </c>
      <c r="AL40" s="108"/>
      <c r="AM40" s="108"/>
      <c r="AN40" s="91"/>
      <c r="AO40" s="108">
        <v>61.571219999999997</v>
      </c>
    </row>
    <row r="41" spans="2:41" ht="15" customHeight="1">
      <c r="B41" s="101" t="s">
        <v>232</v>
      </c>
      <c r="C41" s="119" t="s">
        <v>287</v>
      </c>
      <c r="D41" s="89" t="s">
        <v>337</v>
      </c>
      <c r="E41" s="89">
        <v>2021</v>
      </c>
      <c r="F41" s="89">
        <v>2021</v>
      </c>
      <c r="G41" s="89" t="s">
        <v>369</v>
      </c>
      <c r="H41" s="89" t="s">
        <v>369</v>
      </c>
      <c r="I41" s="89" t="s">
        <v>369</v>
      </c>
      <c r="J41" s="108">
        <f t="shared" si="0"/>
        <v>72.81662</v>
      </c>
      <c r="K41" s="108">
        <f t="shared" si="1"/>
        <v>72.81662</v>
      </c>
      <c r="L41" s="108"/>
      <c r="M41" s="108"/>
      <c r="N41" s="108"/>
      <c r="O41" s="91"/>
      <c r="P41" s="108"/>
      <c r="Q41" s="108"/>
      <c r="R41" s="108"/>
      <c r="S41" s="108"/>
      <c r="T41" s="91"/>
      <c r="U41" s="108"/>
      <c r="V41" s="108">
        <v>72.81662</v>
      </c>
      <c r="W41" s="108"/>
      <c r="X41" s="108"/>
      <c r="Y41" s="91"/>
      <c r="Z41" s="108">
        <v>72.81662</v>
      </c>
      <c r="AA41" s="108"/>
      <c r="AB41" s="108"/>
      <c r="AC41" s="108"/>
      <c r="AD41" s="91"/>
      <c r="AE41" s="108"/>
      <c r="AF41" s="108"/>
      <c r="AG41" s="108"/>
      <c r="AH41" s="108"/>
      <c r="AI41" s="91"/>
      <c r="AJ41" s="108"/>
      <c r="AK41" s="108">
        <v>72.81662</v>
      </c>
      <c r="AL41" s="108"/>
      <c r="AM41" s="108"/>
      <c r="AN41" s="91"/>
      <c r="AO41" s="108">
        <v>72.81662</v>
      </c>
    </row>
    <row r="42" spans="2:41" ht="15" customHeight="1">
      <c r="B42" s="101" t="s">
        <v>233</v>
      </c>
      <c r="C42" s="119" t="s">
        <v>288</v>
      </c>
      <c r="D42" s="89" t="s">
        <v>338</v>
      </c>
      <c r="E42" s="89">
        <v>2021</v>
      </c>
      <c r="F42" s="89">
        <v>2022</v>
      </c>
      <c r="G42" s="89" t="s">
        <v>369</v>
      </c>
      <c r="H42" s="89" t="s">
        <v>369</v>
      </c>
      <c r="I42" s="89" t="s">
        <v>369</v>
      </c>
      <c r="J42" s="108">
        <f t="shared" si="0"/>
        <v>72.994799999999998</v>
      </c>
      <c r="K42" s="108">
        <f t="shared" si="1"/>
        <v>72.994799999999998</v>
      </c>
      <c r="L42" s="108"/>
      <c r="M42" s="108"/>
      <c r="N42" s="108"/>
      <c r="O42" s="91"/>
      <c r="P42" s="108"/>
      <c r="Q42" s="108"/>
      <c r="R42" s="108"/>
      <c r="S42" s="108"/>
      <c r="T42" s="91"/>
      <c r="U42" s="108"/>
      <c r="V42" s="108">
        <v>22.847159999999995</v>
      </c>
      <c r="W42" s="108"/>
      <c r="X42" s="108"/>
      <c r="Y42" s="91"/>
      <c r="Z42" s="108">
        <v>22.847159999999995</v>
      </c>
      <c r="AA42" s="108">
        <v>50.147639999999996</v>
      </c>
      <c r="AB42" s="108"/>
      <c r="AC42" s="108"/>
      <c r="AD42" s="91"/>
      <c r="AE42" s="108">
        <v>50.147639999999996</v>
      </c>
      <c r="AF42" s="108"/>
      <c r="AG42" s="108"/>
      <c r="AH42" s="108"/>
      <c r="AI42" s="91"/>
      <c r="AJ42" s="108"/>
      <c r="AK42" s="108">
        <v>72.994799999999998</v>
      </c>
      <c r="AL42" s="108"/>
      <c r="AM42" s="108"/>
      <c r="AN42" s="91"/>
      <c r="AO42" s="108">
        <v>72.994799999999998</v>
      </c>
    </row>
    <row r="43" spans="2:41" ht="15" customHeight="1">
      <c r="B43" s="101" t="s">
        <v>234</v>
      </c>
      <c r="C43" s="119" t="s">
        <v>289</v>
      </c>
      <c r="D43" s="89" t="s">
        <v>339</v>
      </c>
      <c r="E43" s="89">
        <v>2022</v>
      </c>
      <c r="F43" s="89">
        <v>2022</v>
      </c>
      <c r="G43" s="89" t="s">
        <v>369</v>
      </c>
      <c r="H43" s="89" t="s">
        <v>369</v>
      </c>
      <c r="I43" s="89" t="s">
        <v>369</v>
      </c>
      <c r="J43" s="108">
        <f t="shared" si="0"/>
        <v>86.850359999999995</v>
      </c>
      <c r="K43" s="108">
        <f t="shared" si="1"/>
        <v>86.850359999999995</v>
      </c>
      <c r="L43" s="108"/>
      <c r="M43" s="108"/>
      <c r="N43" s="108"/>
      <c r="O43" s="91"/>
      <c r="P43" s="108"/>
      <c r="Q43" s="108"/>
      <c r="R43" s="108"/>
      <c r="S43" s="108"/>
      <c r="T43" s="91"/>
      <c r="U43" s="108"/>
      <c r="V43" s="108"/>
      <c r="W43" s="108"/>
      <c r="X43" s="108"/>
      <c r="Y43" s="91"/>
      <c r="Z43" s="108"/>
      <c r="AA43" s="108">
        <v>86.850359999999995</v>
      </c>
      <c r="AB43" s="108"/>
      <c r="AC43" s="108"/>
      <c r="AD43" s="91">
        <v>32.67</v>
      </c>
      <c r="AE43" s="108">
        <f>86.85036-32.67</f>
        <v>54.180359999999993</v>
      </c>
      <c r="AF43" s="108"/>
      <c r="AG43" s="108"/>
      <c r="AH43" s="108"/>
      <c r="AI43" s="91"/>
      <c r="AJ43" s="108"/>
      <c r="AK43" s="108">
        <v>86.850359999999995</v>
      </c>
      <c r="AL43" s="108"/>
      <c r="AM43" s="108"/>
      <c r="AN43" s="91">
        <f>AD43</f>
        <v>32.67</v>
      </c>
      <c r="AO43" s="108">
        <f>86.85036-AN43</f>
        <v>54.180359999999993</v>
      </c>
    </row>
    <row r="44" spans="2:41" ht="15" customHeight="1">
      <c r="B44" s="101" t="s">
        <v>235</v>
      </c>
      <c r="C44" s="119" t="s">
        <v>290</v>
      </c>
      <c r="D44" s="89" t="s">
        <v>340</v>
      </c>
      <c r="E44" s="89">
        <v>2022</v>
      </c>
      <c r="F44" s="89">
        <v>2022</v>
      </c>
      <c r="G44" s="89" t="s">
        <v>369</v>
      </c>
      <c r="H44" s="89" t="s">
        <v>369</v>
      </c>
      <c r="I44" s="89" t="s">
        <v>369</v>
      </c>
      <c r="J44" s="108">
        <f t="shared" si="0"/>
        <v>99.8339</v>
      </c>
      <c r="K44" s="108">
        <f t="shared" si="1"/>
        <v>99.8339</v>
      </c>
      <c r="L44" s="108"/>
      <c r="M44" s="108"/>
      <c r="N44" s="108"/>
      <c r="O44" s="91"/>
      <c r="P44" s="108"/>
      <c r="Q44" s="108"/>
      <c r="R44" s="108"/>
      <c r="S44" s="108"/>
      <c r="T44" s="91"/>
      <c r="U44" s="108"/>
      <c r="V44" s="108"/>
      <c r="W44" s="108"/>
      <c r="X44" s="108"/>
      <c r="Y44" s="91"/>
      <c r="Z44" s="108"/>
      <c r="AA44" s="108">
        <v>99.8339</v>
      </c>
      <c r="AB44" s="108"/>
      <c r="AC44" s="108"/>
      <c r="AD44" s="91"/>
      <c r="AE44" s="108">
        <v>99.8339</v>
      </c>
      <c r="AF44" s="108"/>
      <c r="AG44" s="108"/>
      <c r="AH44" s="108"/>
      <c r="AI44" s="91"/>
      <c r="AJ44" s="108"/>
      <c r="AK44" s="108">
        <v>99.8339</v>
      </c>
      <c r="AL44" s="108"/>
      <c r="AM44" s="108"/>
      <c r="AN44" s="91"/>
      <c r="AO44" s="108">
        <v>99.8339</v>
      </c>
    </row>
    <row r="45" spans="2:41" ht="15" customHeight="1">
      <c r="B45" s="101" t="s">
        <v>236</v>
      </c>
      <c r="C45" s="119" t="s">
        <v>291</v>
      </c>
      <c r="D45" s="89" t="s">
        <v>341</v>
      </c>
      <c r="E45" s="89">
        <v>2022</v>
      </c>
      <c r="F45" s="89">
        <v>2022</v>
      </c>
      <c r="G45" s="89" t="s">
        <v>369</v>
      </c>
      <c r="H45" s="89" t="s">
        <v>369</v>
      </c>
      <c r="I45" s="89" t="s">
        <v>369</v>
      </c>
      <c r="J45" s="108">
        <f t="shared" si="0"/>
        <v>34.617660000000001</v>
      </c>
      <c r="K45" s="108">
        <f t="shared" si="1"/>
        <v>34.617660000000001</v>
      </c>
      <c r="L45" s="108"/>
      <c r="M45" s="108"/>
      <c r="N45" s="108"/>
      <c r="O45" s="91"/>
      <c r="P45" s="108"/>
      <c r="Q45" s="108"/>
      <c r="R45" s="108"/>
      <c r="S45" s="108"/>
      <c r="T45" s="91"/>
      <c r="U45" s="108"/>
      <c r="V45" s="108"/>
      <c r="W45" s="108"/>
      <c r="X45" s="108"/>
      <c r="Y45" s="91"/>
      <c r="Z45" s="108"/>
      <c r="AA45" s="108">
        <v>34.617660000000001</v>
      </c>
      <c r="AB45" s="108"/>
      <c r="AC45" s="108"/>
      <c r="AD45" s="91"/>
      <c r="AE45" s="108">
        <v>34.617660000000001</v>
      </c>
      <c r="AF45" s="108"/>
      <c r="AG45" s="108"/>
      <c r="AH45" s="108"/>
      <c r="AI45" s="91"/>
      <c r="AJ45" s="108"/>
      <c r="AK45" s="108">
        <v>34.617660000000001</v>
      </c>
      <c r="AL45" s="108"/>
      <c r="AM45" s="108"/>
      <c r="AN45" s="91"/>
      <c r="AO45" s="108">
        <v>34.617660000000001</v>
      </c>
    </row>
    <row r="46" spans="2:41" ht="15" customHeight="1">
      <c r="B46" s="101" t="s">
        <v>237</v>
      </c>
      <c r="C46" s="119" t="s">
        <v>292</v>
      </c>
      <c r="D46" s="89" t="s">
        <v>342</v>
      </c>
      <c r="E46" s="89">
        <v>2023</v>
      </c>
      <c r="F46" s="89">
        <v>2023</v>
      </c>
      <c r="G46" s="89" t="s">
        <v>369</v>
      </c>
      <c r="H46" s="89" t="s">
        <v>369</v>
      </c>
      <c r="I46" s="89" t="s">
        <v>369</v>
      </c>
      <c r="J46" s="108">
        <f t="shared" si="0"/>
        <v>75.402000000000001</v>
      </c>
      <c r="K46" s="108">
        <f t="shared" si="1"/>
        <v>75.402000000000001</v>
      </c>
      <c r="L46" s="108"/>
      <c r="M46" s="108"/>
      <c r="N46" s="108"/>
      <c r="O46" s="91"/>
      <c r="P46" s="108"/>
      <c r="Q46" s="108"/>
      <c r="R46" s="108"/>
      <c r="S46" s="108"/>
      <c r="T46" s="91"/>
      <c r="U46" s="108"/>
      <c r="V46" s="108"/>
      <c r="W46" s="108"/>
      <c r="X46" s="108"/>
      <c r="Y46" s="91"/>
      <c r="Z46" s="108"/>
      <c r="AA46" s="108"/>
      <c r="AB46" s="108"/>
      <c r="AC46" s="108"/>
      <c r="AD46" s="91"/>
      <c r="AE46" s="108"/>
      <c r="AF46" s="108">
        <v>75.402000000000001</v>
      </c>
      <c r="AG46" s="108"/>
      <c r="AH46" s="108"/>
      <c r="AI46" s="91"/>
      <c r="AJ46" s="108">
        <v>75.402000000000001</v>
      </c>
      <c r="AK46" s="108">
        <v>75.402000000000001</v>
      </c>
      <c r="AL46" s="108"/>
      <c r="AM46" s="108"/>
      <c r="AN46" s="91"/>
      <c r="AO46" s="108">
        <v>75.402000000000001</v>
      </c>
    </row>
    <row r="47" spans="2:41" ht="15" customHeight="1">
      <c r="B47" s="101" t="s">
        <v>238</v>
      </c>
      <c r="C47" s="119" t="s">
        <v>293</v>
      </c>
      <c r="D47" s="89" t="s">
        <v>343</v>
      </c>
      <c r="E47" s="89">
        <v>2023</v>
      </c>
      <c r="F47" s="89">
        <v>2023</v>
      </c>
      <c r="G47" s="89" t="s">
        <v>369</v>
      </c>
      <c r="H47" s="89" t="s">
        <v>369</v>
      </c>
      <c r="I47" s="89" t="s">
        <v>369</v>
      </c>
      <c r="J47" s="108">
        <f t="shared" si="0"/>
        <v>240.18663999999998</v>
      </c>
      <c r="K47" s="108">
        <f t="shared" si="1"/>
        <v>240.18663999999998</v>
      </c>
      <c r="L47" s="108"/>
      <c r="M47" s="108"/>
      <c r="N47" s="108"/>
      <c r="O47" s="91"/>
      <c r="P47" s="108"/>
      <c r="Q47" s="108"/>
      <c r="R47" s="108"/>
      <c r="S47" s="108"/>
      <c r="T47" s="91"/>
      <c r="U47" s="108"/>
      <c r="V47" s="108"/>
      <c r="W47" s="108"/>
      <c r="X47" s="108"/>
      <c r="Y47" s="91"/>
      <c r="Z47" s="108"/>
      <c r="AA47" s="108"/>
      <c r="AB47" s="108"/>
      <c r="AC47" s="108"/>
      <c r="AD47" s="91"/>
      <c r="AE47" s="108"/>
      <c r="AF47" s="108">
        <v>240.18663999999998</v>
      </c>
      <c r="AG47" s="108"/>
      <c r="AH47" s="108"/>
      <c r="AI47" s="91"/>
      <c r="AJ47" s="108">
        <v>240.18663999999998</v>
      </c>
      <c r="AK47" s="108">
        <v>240.18663999999998</v>
      </c>
      <c r="AL47" s="108"/>
      <c r="AM47" s="108"/>
      <c r="AN47" s="91"/>
      <c r="AO47" s="108">
        <v>240.18663999999998</v>
      </c>
    </row>
    <row r="48" spans="2:41" ht="15" customHeight="1">
      <c r="B48" s="101" t="s">
        <v>239</v>
      </c>
      <c r="C48" s="119" t="s">
        <v>294</v>
      </c>
      <c r="D48" s="89" t="s">
        <v>344</v>
      </c>
      <c r="E48" s="89">
        <v>2023</v>
      </c>
      <c r="F48" s="89">
        <v>2023</v>
      </c>
      <c r="G48" s="89" t="s">
        <v>369</v>
      </c>
      <c r="H48" s="89" t="s">
        <v>369</v>
      </c>
      <c r="I48" s="89" t="s">
        <v>369</v>
      </c>
      <c r="J48" s="108">
        <f t="shared" si="0"/>
        <v>214.2998</v>
      </c>
      <c r="K48" s="108">
        <f t="shared" si="1"/>
        <v>214.2998</v>
      </c>
      <c r="L48" s="108"/>
      <c r="M48" s="108"/>
      <c r="N48" s="108"/>
      <c r="O48" s="91"/>
      <c r="P48" s="108"/>
      <c r="Q48" s="108"/>
      <c r="R48" s="108"/>
      <c r="S48" s="108"/>
      <c r="T48" s="91"/>
      <c r="U48" s="108"/>
      <c r="V48" s="108"/>
      <c r="W48" s="108"/>
      <c r="X48" s="108"/>
      <c r="Y48" s="91"/>
      <c r="Z48" s="108"/>
      <c r="AA48" s="108"/>
      <c r="AB48" s="108"/>
      <c r="AC48" s="108"/>
      <c r="AD48" s="91"/>
      <c r="AE48" s="108"/>
      <c r="AF48" s="108">
        <v>214.2998</v>
      </c>
      <c r="AG48" s="108"/>
      <c r="AH48" s="108"/>
      <c r="AI48" s="91"/>
      <c r="AJ48" s="108">
        <v>214.2998</v>
      </c>
      <c r="AK48" s="108">
        <v>214.2998</v>
      </c>
      <c r="AL48" s="108"/>
      <c r="AM48" s="108"/>
      <c r="AN48" s="91"/>
      <c r="AO48" s="108">
        <v>214.2998</v>
      </c>
    </row>
    <row r="49" spans="2:41" ht="15" customHeight="1">
      <c r="B49" s="101" t="s">
        <v>240</v>
      </c>
      <c r="C49" s="119" t="s">
        <v>295</v>
      </c>
      <c r="D49" s="89" t="s">
        <v>345</v>
      </c>
      <c r="E49" s="89">
        <v>2023</v>
      </c>
      <c r="F49" s="89">
        <v>2023</v>
      </c>
      <c r="G49" s="89" t="s">
        <v>369</v>
      </c>
      <c r="H49" s="89" t="s">
        <v>369</v>
      </c>
      <c r="I49" s="89" t="s">
        <v>369</v>
      </c>
      <c r="J49" s="108">
        <f t="shared" si="0"/>
        <v>224.38997999999998</v>
      </c>
      <c r="K49" s="108">
        <f t="shared" si="1"/>
        <v>224.38997999999998</v>
      </c>
      <c r="L49" s="108"/>
      <c r="M49" s="108"/>
      <c r="N49" s="108"/>
      <c r="O49" s="91"/>
      <c r="P49" s="108"/>
      <c r="Q49" s="108"/>
      <c r="R49" s="108"/>
      <c r="S49" s="108"/>
      <c r="T49" s="91"/>
      <c r="U49" s="108"/>
      <c r="V49" s="108"/>
      <c r="W49" s="108"/>
      <c r="X49" s="108"/>
      <c r="Y49" s="91"/>
      <c r="Z49" s="108"/>
      <c r="AA49" s="108"/>
      <c r="AB49" s="108"/>
      <c r="AC49" s="108"/>
      <c r="AD49" s="91"/>
      <c r="AE49" s="108"/>
      <c r="AF49" s="108">
        <v>224.38997999999998</v>
      </c>
      <c r="AG49" s="108"/>
      <c r="AH49" s="108"/>
      <c r="AI49" s="91"/>
      <c r="AJ49" s="108">
        <v>224.38997999999998</v>
      </c>
      <c r="AK49" s="108">
        <v>224.38997999999998</v>
      </c>
      <c r="AL49" s="108"/>
      <c r="AM49" s="108"/>
      <c r="AN49" s="91"/>
      <c r="AO49" s="108">
        <v>224.38997999999998</v>
      </c>
    </row>
    <row r="50" spans="2:41" ht="15" customHeight="1">
      <c r="B50" s="101" t="s">
        <v>241</v>
      </c>
      <c r="C50" s="119" t="s">
        <v>296</v>
      </c>
      <c r="D50" s="89" t="s">
        <v>346</v>
      </c>
      <c r="E50" s="89">
        <v>2023</v>
      </c>
      <c r="F50" s="89">
        <v>2023</v>
      </c>
      <c r="G50" s="89" t="s">
        <v>369</v>
      </c>
      <c r="H50" s="89" t="s">
        <v>369</v>
      </c>
      <c r="I50" s="89" t="s">
        <v>369</v>
      </c>
      <c r="J50" s="108">
        <f t="shared" si="0"/>
        <v>156.12225999999998</v>
      </c>
      <c r="K50" s="108">
        <f t="shared" si="1"/>
        <v>156.12225999999998</v>
      </c>
      <c r="L50" s="108"/>
      <c r="M50" s="108"/>
      <c r="N50" s="108"/>
      <c r="O50" s="91"/>
      <c r="P50" s="108"/>
      <c r="Q50" s="108"/>
      <c r="R50" s="108"/>
      <c r="S50" s="108"/>
      <c r="T50" s="91"/>
      <c r="U50" s="108"/>
      <c r="V50" s="108"/>
      <c r="W50" s="108"/>
      <c r="X50" s="108"/>
      <c r="Y50" s="91"/>
      <c r="Z50" s="108"/>
      <c r="AA50" s="108"/>
      <c r="AB50" s="108"/>
      <c r="AC50" s="108"/>
      <c r="AD50" s="91"/>
      <c r="AE50" s="108"/>
      <c r="AF50" s="108">
        <v>156.12225999999998</v>
      </c>
      <c r="AG50" s="108"/>
      <c r="AH50" s="108"/>
      <c r="AI50" s="91"/>
      <c r="AJ50" s="108">
        <v>156.12225999999998</v>
      </c>
      <c r="AK50" s="108">
        <v>156.12225999999998</v>
      </c>
      <c r="AL50" s="108"/>
      <c r="AM50" s="108"/>
      <c r="AN50" s="91"/>
      <c r="AO50" s="108">
        <v>156.12225999999998</v>
      </c>
    </row>
    <row r="51" spans="2:41" ht="15" customHeight="1">
      <c r="B51" s="101" t="s">
        <v>242</v>
      </c>
      <c r="C51" s="119" t="s">
        <v>297</v>
      </c>
      <c r="D51" s="89" t="s">
        <v>347</v>
      </c>
      <c r="E51" s="89">
        <v>2023</v>
      </c>
      <c r="F51" s="89">
        <v>2023</v>
      </c>
      <c r="G51" s="89" t="s">
        <v>369</v>
      </c>
      <c r="H51" s="89" t="s">
        <v>369</v>
      </c>
      <c r="I51" s="89" t="s">
        <v>369</v>
      </c>
      <c r="J51" s="108">
        <f t="shared" si="0"/>
        <v>100.3472</v>
      </c>
      <c r="K51" s="108">
        <f t="shared" si="1"/>
        <v>100.3472</v>
      </c>
      <c r="L51" s="108"/>
      <c r="M51" s="108"/>
      <c r="N51" s="108"/>
      <c r="O51" s="91"/>
      <c r="P51" s="108"/>
      <c r="Q51" s="108"/>
      <c r="R51" s="108"/>
      <c r="S51" s="108"/>
      <c r="T51" s="91"/>
      <c r="U51" s="108"/>
      <c r="V51" s="108"/>
      <c r="W51" s="108"/>
      <c r="X51" s="108"/>
      <c r="Y51" s="91"/>
      <c r="Z51" s="108"/>
      <c r="AA51" s="108"/>
      <c r="AB51" s="108"/>
      <c r="AC51" s="108"/>
      <c r="AD51" s="91"/>
      <c r="AE51" s="108"/>
      <c r="AF51" s="108">
        <v>100.3472</v>
      </c>
      <c r="AG51" s="108"/>
      <c r="AH51" s="108"/>
      <c r="AI51" s="91"/>
      <c r="AJ51" s="108">
        <v>100.3472</v>
      </c>
      <c r="AK51" s="108">
        <v>100.3472</v>
      </c>
      <c r="AL51" s="108"/>
      <c r="AM51" s="108"/>
      <c r="AN51" s="91"/>
      <c r="AO51" s="108">
        <v>100.3472</v>
      </c>
    </row>
    <row r="52" spans="2:41" ht="15" customHeight="1">
      <c r="B52" s="101" t="s">
        <v>243</v>
      </c>
      <c r="C52" s="119" t="s">
        <v>298</v>
      </c>
      <c r="D52" s="89" t="s">
        <v>348</v>
      </c>
      <c r="E52" s="89">
        <v>2019</v>
      </c>
      <c r="F52" s="89">
        <v>2020</v>
      </c>
      <c r="G52" s="89" t="s">
        <v>369</v>
      </c>
      <c r="H52" s="89" t="s">
        <v>369</v>
      </c>
      <c r="I52" s="89" t="s">
        <v>369</v>
      </c>
      <c r="J52" s="108">
        <f t="shared" si="0"/>
        <v>226.34235662519183</v>
      </c>
      <c r="K52" s="108">
        <f t="shared" si="1"/>
        <v>226.34235662519183</v>
      </c>
      <c r="L52" s="108">
        <v>222.21235662519183</v>
      </c>
      <c r="M52" s="108"/>
      <c r="N52" s="108"/>
      <c r="O52" s="91"/>
      <c r="P52" s="108">
        <v>222.21235662519183</v>
      </c>
      <c r="Q52" s="108">
        <v>4.13</v>
      </c>
      <c r="R52" s="108"/>
      <c r="S52" s="108"/>
      <c r="T52" s="91"/>
      <c r="U52" s="108">
        <v>4.13</v>
      </c>
      <c r="V52" s="108"/>
      <c r="W52" s="108"/>
      <c r="X52" s="108"/>
      <c r="Y52" s="91"/>
      <c r="Z52" s="108"/>
      <c r="AA52" s="108"/>
      <c r="AB52" s="108"/>
      <c r="AC52" s="108"/>
      <c r="AD52" s="91"/>
      <c r="AE52" s="108"/>
      <c r="AF52" s="108"/>
      <c r="AG52" s="108"/>
      <c r="AH52" s="108"/>
      <c r="AI52" s="91"/>
      <c r="AJ52" s="108"/>
      <c r="AK52" s="108">
        <v>226.34235662519183</v>
      </c>
      <c r="AL52" s="108"/>
      <c r="AM52" s="108"/>
      <c r="AN52" s="91"/>
      <c r="AO52" s="108">
        <v>226.34235662519183</v>
      </c>
    </row>
    <row r="53" spans="2:41" ht="15" customHeight="1">
      <c r="B53" s="101" t="s">
        <v>244</v>
      </c>
      <c r="C53" s="119" t="s">
        <v>299</v>
      </c>
      <c r="D53" s="89" t="s">
        <v>349</v>
      </c>
      <c r="E53" s="89">
        <v>2021</v>
      </c>
      <c r="F53" s="89">
        <v>2021</v>
      </c>
      <c r="G53" s="89" t="s">
        <v>369</v>
      </c>
      <c r="H53" s="89" t="s">
        <v>369</v>
      </c>
      <c r="I53" s="89" t="s">
        <v>369</v>
      </c>
      <c r="J53" s="108">
        <f t="shared" si="0"/>
        <v>64.529439702131285</v>
      </c>
      <c r="K53" s="108">
        <f t="shared" si="1"/>
        <v>64.529439702131285</v>
      </c>
      <c r="L53" s="108"/>
      <c r="M53" s="108"/>
      <c r="N53" s="108"/>
      <c r="O53" s="91"/>
      <c r="P53" s="108"/>
      <c r="Q53" s="108"/>
      <c r="R53" s="108"/>
      <c r="S53" s="108"/>
      <c r="T53" s="91"/>
      <c r="U53" s="108"/>
      <c r="V53" s="108">
        <v>64.529439702131285</v>
      </c>
      <c r="W53" s="108"/>
      <c r="X53" s="108"/>
      <c r="Y53" s="91"/>
      <c r="Z53" s="108">
        <v>64.529439702131285</v>
      </c>
      <c r="AA53" s="108"/>
      <c r="AB53" s="108"/>
      <c r="AC53" s="108"/>
      <c r="AD53" s="91"/>
      <c r="AE53" s="108"/>
      <c r="AF53" s="108"/>
      <c r="AG53" s="108"/>
      <c r="AH53" s="108"/>
      <c r="AI53" s="91"/>
      <c r="AJ53" s="108"/>
      <c r="AK53" s="108">
        <v>64.529439702131285</v>
      </c>
      <c r="AL53" s="108"/>
      <c r="AM53" s="108"/>
      <c r="AN53" s="91"/>
      <c r="AO53" s="108">
        <v>64.529439702131285</v>
      </c>
    </row>
    <row r="54" spans="2:41" ht="15" customHeight="1">
      <c r="B54" s="101" t="s">
        <v>245</v>
      </c>
      <c r="C54" s="119" t="s">
        <v>300</v>
      </c>
      <c r="D54" s="89" t="s">
        <v>350</v>
      </c>
      <c r="E54" s="89">
        <v>2021</v>
      </c>
      <c r="F54" s="89">
        <v>2021</v>
      </c>
      <c r="G54" s="89" t="s">
        <v>369</v>
      </c>
      <c r="H54" s="89" t="s">
        <v>369</v>
      </c>
      <c r="I54" s="89" t="s">
        <v>369</v>
      </c>
      <c r="J54" s="108">
        <f t="shared" si="0"/>
        <v>62.860959999999992</v>
      </c>
      <c r="K54" s="108">
        <f t="shared" si="1"/>
        <v>62.860959999999992</v>
      </c>
      <c r="L54" s="108"/>
      <c r="M54" s="108"/>
      <c r="N54" s="108"/>
      <c r="O54" s="91"/>
      <c r="P54" s="108"/>
      <c r="Q54" s="108"/>
      <c r="R54" s="108"/>
      <c r="S54" s="108"/>
      <c r="T54" s="91"/>
      <c r="U54" s="108"/>
      <c r="V54" s="108">
        <v>62.860959999999992</v>
      </c>
      <c r="W54" s="108"/>
      <c r="X54" s="108"/>
      <c r="Y54" s="91"/>
      <c r="Z54" s="108">
        <v>62.860959999999992</v>
      </c>
      <c r="AA54" s="108"/>
      <c r="AB54" s="108"/>
      <c r="AC54" s="108"/>
      <c r="AD54" s="91"/>
      <c r="AE54" s="108"/>
      <c r="AF54" s="108"/>
      <c r="AG54" s="108"/>
      <c r="AH54" s="108"/>
      <c r="AI54" s="91"/>
      <c r="AJ54" s="108"/>
      <c r="AK54" s="108">
        <v>62.860959999999992</v>
      </c>
      <c r="AL54" s="108"/>
      <c r="AM54" s="108"/>
      <c r="AN54" s="91"/>
      <c r="AO54" s="108">
        <v>62.860959999999992</v>
      </c>
    </row>
    <row r="55" spans="2:41" ht="23.25" customHeight="1">
      <c r="B55" s="100" t="s">
        <v>246</v>
      </c>
      <c r="C55" s="119" t="s">
        <v>267</v>
      </c>
      <c r="D55" s="89"/>
      <c r="E55" s="89"/>
      <c r="F55" s="89"/>
      <c r="G55" s="89" t="s">
        <v>369</v>
      </c>
      <c r="H55" s="89" t="s">
        <v>369</v>
      </c>
      <c r="I55" s="89" t="s">
        <v>369</v>
      </c>
      <c r="J55" s="108">
        <f t="shared" si="0"/>
        <v>5314.8832841707381</v>
      </c>
      <c r="K55" s="108">
        <f t="shared" si="1"/>
        <v>5314.8832841707381</v>
      </c>
      <c r="L55" s="108">
        <v>273.31214078266959</v>
      </c>
      <c r="M55" s="108"/>
      <c r="N55" s="108"/>
      <c r="O55" s="91"/>
      <c r="P55" s="108">
        <v>273.31214078266959</v>
      </c>
      <c r="Q55" s="108">
        <v>2244.9217419887832</v>
      </c>
      <c r="R55" s="108"/>
      <c r="S55" s="108"/>
      <c r="T55" s="91"/>
      <c r="U55" s="108">
        <v>2244.9217419887832</v>
      </c>
      <c r="V55" s="108">
        <v>1069.8569189974635</v>
      </c>
      <c r="W55" s="108"/>
      <c r="X55" s="108"/>
      <c r="Y55" s="91"/>
      <c r="Z55" s="108">
        <v>1069.8569189974635</v>
      </c>
      <c r="AA55" s="108">
        <v>1726.7924824018219</v>
      </c>
      <c r="AB55" s="108"/>
      <c r="AC55" s="108"/>
      <c r="AD55" s="91"/>
      <c r="AE55" s="108">
        <v>1726.7924824018219</v>
      </c>
      <c r="AF55" s="108">
        <v>0</v>
      </c>
      <c r="AG55" s="108"/>
      <c r="AH55" s="108"/>
      <c r="AI55" s="91"/>
      <c r="AJ55" s="108">
        <v>0</v>
      </c>
      <c r="AK55" s="108">
        <v>5314.8832841707381</v>
      </c>
      <c r="AL55" s="108"/>
      <c r="AM55" s="108"/>
      <c r="AN55" s="91"/>
      <c r="AO55" s="108">
        <v>5314.8832841707381</v>
      </c>
    </row>
    <row r="56" spans="2:41" ht="33" customHeight="1">
      <c r="B56" s="101" t="s">
        <v>247</v>
      </c>
      <c r="C56" s="119" t="s">
        <v>301</v>
      </c>
      <c r="D56" s="89" t="s">
        <v>351</v>
      </c>
      <c r="E56" s="89">
        <v>2020</v>
      </c>
      <c r="F56" s="89">
        <v>2021</v>
      </c>
      <c r="G56" s="89" t="s">
        <v>369</v>
      </c>
      <c r="H56" s="89" t="s">
        <v>369</v>
      </c>
      <c r="I56" s="89" t="s">
        <v>369</v>
      </c>
      <c r="J56" s="108">
        <f t="shared" si="0"/>
        <v>542.96447241199996</v>
      </c>
      <c r="K56" s="108">
        <f t="shared" si="1"/>
        <v>542.96447241199996</v>
      </c>
      <c r="L56" s="108"/>
      <c r="M56" s="108"/>
      <c r="N56" s="108"/>
      <c r="O56" s="91"/>
      <c r="P56" s="108"/>
      <c r="Q56" s="108">
        <v>349.4549789962681</v>
      </c>
      <c r="R56" s="108"/>
      <c r="S56" s="108"/>
      <c r="T56" s="91"/>
      <c r="U56" s="108">
        <v>349.4549789962681</v>
      </c>
      <c r="V56" s="108">
        <v>193.50949341573187</v>
      </c>
      <c r="W56" s="108"/>
      <c r="X56" s="108"/>
      <c r="Y56" s="91"/>
      <c r="Z56" s="108">
        <v>193.50949341573187</v>
      </c>
      <c r="AA56" s="108"/>
      <c r="AB56" s="108"/>
      <c r="AC56" s="108"/>
      <c r="AD56" s="91"/>
      <c r="AE56" s="108"/>
      <c r="AF56" s="108"/>
      <c r="AG56" s="108"/>
      <c r="AH56" s="108"/>
      <c r="AI56" s="91"/>
      <c r="AJ56" s="108"/>
      <c r="AK56" s="108">
        <v>542.96447241199996</v>
      </c>
      <c r="AL56" s="108"/>
      <c r="AM56" s="108"/>
      <c r="AN56" s="91"/>
      <c r="AO56" s="108">
        <v>542.96447241199996</v>
      </c>
    </row>
    <row r="57" spans="2:41" ht="37.5" customHeight="1">
      <c r="B57" s="101" t="s">
        <v>248</v>
      </c>
      <c r="C57" s="119" t="s">
        <v>302</v>
      </c>
      <c r="D57" s="89" t="s">
        <v>352</v>
      </c>
      <c r="E57" s="89">
        <v>2020</v>
      </c>
      <c r="F57" s="89">
        <v>2021</v>
      </c>
      <c r="G57" s="89" t="s">
        <v>369</v>
      </c>
      <c r="H57" s="89" t="s">
        <v>369</v>
      </c>
      <c r="I57" s="89" t="s">
        <v>369</v>
      </c>
      <c r="J57" s="108">
        <f t="shared" si="0"/>
        <v>542.96447241199996</v>
      </c>
      <c r="K57" s="108">
        <f t="shared" si="1"/>
        <v>542.96447241199996</v>
      </c>
      <c r="L57" s="108"/>
      <c r="M57" s="108"/>
      <c r="N57" s="108"/>
      <c r="O57" s="91"/>
      <c r="P57" s="108"/>
      <c r="Q57" s="108">
        <v>349.4549789962681</v>
      </c>
      <c r="R57" s="108"/>
      <c r="S57" s="108"/>
      <c r="T57" s="91"/>
      <c r="U57" s="108">
        <v>349.4549789962681</v>
      </c>
      <c r="V57" s="108">
        <v>193.50949341573187</v>
      </c>
      <c r="W57" s="108"/>
      <c r="X57" s="108"/>
      <c r="Y57" s="91"/>
      <c r="Z57" s="108">
        <v>193.50949341573187</v>
      </c>
      <c r="AA57" s="108"/>
      <c r="AB57" s="108"/>
      <c r="AC57" s="108"/>
      <c r="AD57" s="91"/>
      <c r="AE57" s="108"/>
      <c r="AF57" s="108"/>
      <c r="AG57" s="108"/>
      <c r="AH57" s="108"/>
      <c r="AI57" s="91"/>
      <c r="AJ57" s="108"/>
      <c r="AK57" s="108">
        <v>542.96447241199996</v>
      </c>
      <c r="AL57" s="108"/>
      <c r="AM57" s="108"/>
      <c r="AN57" s="91"/>
      <c r="AO57" s="108">
        <v>542.96447241199996</v>
      </c>
    </row>
    <row r="58" spans="2:41" ht="33" customHeight="1">
      <c r="B58" s="101" t="s">
        <v>249</v>
      </c>
      <c r="C58" s="119" t="s">
        <v>303</v>
      </c>
      <c r="D58" s="89" t="s">
        <v>353</v>
      </c>
      <c r="E58" s="89">
        <v>2020</v>
      </c>
      <c r="F58" s="89">
        <v>2021</v>
      </c>
      <c r="G58" s="89" t="s">
        <v>369</v>
      </c>
      <c r="H58" s="89" t="s">
        <v>369</v>
      </c>
      <c r="I58" s="89" t="s">
        <v>369</v>
      </c>
      <c r="J58" s="108">
        <f t="shared" si="0"/>
        <v>756.07250946399995</v>
      </c>
      <c r="K58" s="108">
        <f t="shared" si="1"/>
        <v>756.07250946399995</v>
      </c>
      <c r="L58" s="108"/>
      <c r="M58" s="108"/>
      <c r="N58" s="108"/>
      <c r="O58" s="91"/>
      <c r="P58" s="108"/>
      <c r="Q58" s="108">
        <v>642.66163304439999</v>
      </c>
      <c r="R58" s="108"/>
      <c r="S58" s="108"/>
      <c r="T58" s="91"/>
      <c r="U58" s="108">
        <v>642.66163304439999</v>
      </c>
      <c r="V58" s="108">
        <v>113.4108764196</v>
      </c>
      <c r="W58" s="108"/>
      <c r="X58" s="108"/>
      <c r="Y58" s="91"/>
      <c r="Z58" s="108">
        <v>113.4108764196</v>
      </c>
      <c r="AA58" s="108"/>
      <c r="AB58" s="108"/>
      <c r="AC58" s="108"/>
      <c r="AD58" s="91"/>
      <c r="AE58" s="108"/>
      <c r="AF58" s="108"/>
      <c r="AG58" s="108"/>
      <c r="AH58" s="108"/>
      <c r="AI58" s="91"/>
      <c r="AJ58" s="108"/>
      <c r="AK58" s="108">
        <v>756.07250946399995</v>
      </c>
      <c r="AL58" s="108"/>
      <c r="AM58" s="108"/>
      <c r="AN58" s="91"/>
      <c r="AO58" s="108">
        <v>756.07250946399995</v>
      </c>
    </row>
    <row r="59" spans="2:41" ht="45" customHeight="1">
      <c r="B59" s="101" t="s">
        <v>250</v>
      </c>
      <c r="C59" s="119" t="s">
        <v>304</v>
      </c>
      <c r="D59" s="89" t="s">
        <v>354</v>
      </c>
      <c r="E59" s="89">
        <v>2020</v>
      </c>
      <c r="F59" s="89">
        <v>2021</v>
      </c>
      <c r="G59" s="89" t="s">
        <v>369</v>
      </c>
      <c r="H59" s="89" t="s">
        <v>369</v>
      </c>
      <c r="I59" s="89" t="s">
        <v>369</v>
      </c>
      <c r="J59" s="108">
        <f t="shared" si="0"/>
        <v>217.35312481199998</v>
      </c>
      <c r="K59" s="108">
        <f t="shared" si="1"/>
        <v>217.35312481199998</v>
      </c>
      <c r="L59" s="108"/>
      <c r="M59" s="108"/>
      <c r="N59" s="108"/>
      <c r="O59" s="91"/>
      <c r="P59" s="108"/>
      <c r="Q59" s="108">
        <v>119.54421864659999</v>
      </c>
      <c r="R59" s="108"/>
      <c r="S59" s="108"/>
      <c r="T59" s="91"/>
      <c r="U59" s="108">
        <v>119.54421864659999</v>
      </c>
      <c r="V59" s="108">
        <v>97.808906165399989</v>
      </c>
      <c r="W59" s="108"/>
      <c r="X59" s="108"/>
      <c r="Y59" s="91"/>
      <c r="Z59" s="108">
        <v>97.808906165399989</v>
      </c>
      <c r="AA59" s="108"/>
      <c r="AB59" s="108"/>
      <c r="AC59" s="108"/>
      <c r="AD59" s="91"/>
      <c r="AE59" s="108"/>
      <c r="AF59" s="108"/>
      <c r="AG59" s="108"/>
      <c r="AH59" s="108"/>
      <c r="AI59" s="91"/>
      <c r="AJ59" s="108"/>
      <c r="AK59" s="108">
        <v>217.35312481199998</v>
      </c>
      <c r="AL59" s="108"/>
      <c r="AM59" s="108"/>
      <c r="AN59" s="91"/>
      <c r="AO59" s="108">
        <v>217.35312481199998</v>
      </c>
    </row>
    <row r="60" spans="2:41" ht="48.75" customHeight="1">
      <c r="B60" s="101" t="s">
        <v>251</v>
      </c>
      <c r="C60" s="119" t="s">
        <v>305</v>
      </c>
      <c r="D60" s="89" t="s">
        <v>355</v>
      </c>
      <c r="E60" s="89">
        <v>2018</v>
      </c>
      <c r="F60" s="89">
        <v>2019</v>
      </c>
      <c r="G60" s="89" t="s">
        <v>369</v>
      </c>
      <c r="H60" s="89" t="s">
        <v>369</v>
      </c>
      <c r="I60" s="89" t="s">
        <v>369</v>
      </c>
      <c r="J60" s="108">
        <f t="shared" si="0"/>
        <v>126.09361999999999</v>
      </c>
      <c r="K60" s="108">
        <f t="shared" si="1"/>
        <v>126.09361999999999</v>
      </c>
      <c r="L60" s="108">
        <v>126.09361999999999</v>
      </c>
      <c r="M60" s="108"/>
      <c r="N60" s="108"/>
      <c r="O60" s="91"/>
      <c r="P60" s="108">
        <v>126.09361999999999</v>
      </c>
      <c r="Q60" s="108"/>
      <c r="R60" s="108"/>
      <c r="S60" s="108"/>
      <c r="T60" s="91"/>
      <c r="U60" s="108"/>
      <c r="V60" s="108"/>
      <c r="W60" s="108"/>
      <c r="X60" s="108"/>
      <c r="Y60" s="91"/>
      <c r="Z60" s="108"/>
      <c r="AA60" s="108"/>
      <c r="AB60" s="108"/>
      <c r="AC60" s="108"/>
      <c r="AD60" s="91"/>
      <c r="AE60" s="108"/>
      <c r="AF60" s="108"/>
      <c r="AG60" s="108"/>
      <c r="AH60" s="108"/>
      <c r="AI60" s="91"/>
      <c r="AJ60" s="108"/>
      <c r="AK60" s="108">
        <v>126.09361999999999</v>
      </c>
      <c r="AL60" s="108"/>
      <c r="AM60" s="108"/>
      <c r="AN60" s="91"/>
      <c r="AO60" s="108">
        <v>126.09361999999999</v>
      </c>
    </row>
    <row r="61" spans="2:41" ht="39.75" customHeight="1">
      <c r="B61" s="101" t="s">
        <v>252</v>
      </c>
      <c r="C61" s="119" t="s">
        <v>306</v>
      </c>
      <c r="D61" s="89" t="s">
        <v>356</v>
      </c>
      <c r="E61" s="89">
        <v>2021</v>
      </c>
      <c r="F61" s="89">
        <v>2022</v>
      </c>
      <c r="G61" s="89" t="s">
        <v>369</v>
      </c>
      <c r="H61" s="89" t="s">
        <v>369</v>
      </c>
      <c r="I61" s="89" t="s">
        <v>369</v>
      </c>
      <c r="J61" s="108">
        <f t="shared" si="0"/>
        <v>449.07023999999996</v>
      </c>
      <c r="K61" s="108">
        <f t="shared" si="1"/>
        <v>449.07023999999996</v>
      </c>
      <c r="L61" s="108"/>
      <c r="M61" s="108"/>
      <c r="N61" s="108"/>
      <c r="O61" s="91"/>
      <c r="P61" s="108"/>
      <c r="Q61" s="108"/>
      <c r="R61" s="108"/>
      <c r="S61" s="108"/>
      <c r="T61" s="91"/>
      <c r="U61" s="108"/>
      <c r="V61" s="108">
        <v>224.76757999999998</v>
      </c>
      <c r="W61" s="108"/>
      <c r="X61" s="108"/>
      <c r="Y61" s="91"/>
      <c r="Z61" s="108">
        <v>224.76757999999998</v>
      </c>
      <c r="AA61" s="108">
        <v>224.30265999999997</v>
      </c>
      <c r="AB61" s="108"/>
      <c r="AC61" s="108"/>
      <c r="AD61" s="91"/>
      <c r="AE61" s="108">
        <v>224.30265999999997</v>
      </c>
      <c r="AF61" s="108"/>
      <c r="AG61" s="108"/>
      <c r="AH61" s="108"/>
      <c r="AI61" s="91"/>
      <c r="AJ61" s="108"/>
      <c r="AK61" s="108">
        <v>449.07023999999996</v>
      </c>
      <c r="AL61" s="108"/>
      <c r="AM61" s="108"/>
      <c r="AN61" s="91"/>
      <c r="AO61" s="108">
        <v>449.07023999999996</v>
      </c>
    </row>
    <row r="62" spans="2:41" ht="42.75" customHeight="1">
      <c r="B62" s="101" t="s">
        <v>253</v>
      </c>
      <c r="C62" s="119" t="s">
        <v>307</v>
      </c>
      <c r="D62" s="89" t="s">
        <v>357</v>
      </c>
      <c r="E62" s="89">
        <v>2020</v>
      </c>
      <c r="F62" s="89">
        <v>2022</v>
      </c>
      <c r="G62" s="89" t="s">
        <v>369</v>
      </c>
      <c r="H62" s="89" t="s">
        <v>369</v>
      </c>
      <c r="I62" s="89" t="s">
        <v>369</v>
      </c>
      <c r="J62" s="108">
        <f t="shared" si="0"/>
        <v>289.00324000000001</v>
      </c>
      <c r="K62" s="108">
        <f t="shared" si="1"/>
        <v>289.00324000000001</v>
      </c>
      <c r="L62" s="108"/>
      <c r="M62" s="108"/>
      <c r="N62" s="108"/>
      <c r="O62" s="91"/>
      <c r="P62" s="108"/>
      <c r="Q62" s="108">
        <v>5.1400799999999993</v>
      </c>
      <c r="R62" s="108"/>
      <c r="S62" s="108"/>
      <c r="T62" s="91"/>
      <c r="U62" s="108">
        <v>5.1400799999999993</v>
      </c>
      <c r="V62" s="108">
        <v>106.86315999999999</v>
      </c>
      <c r="W62" s="108"/>
      <c r="X62" s="108"/>
      <c r="Y62" s="91"/>
      <c r="Z62" s="108">
        <v>106.86315999999999</v>
      </c>
      <c r="AA62" s="108">
        <v>177</v>
      </c>
      <c r="AB62" s="108"/>
      <c r="AC62" s="108"/>
      <c r="AD62" s="91"/>
      <c r="AE62" s="108">
        <v>177</v>
      </c>
      <c r="AF62" s="108"/>
      <c r="AG62" s="108"/>
      <c r="AH62" s="108"/>
      <c r="AI62" s="91"/>
      <c r="AJ62" s="108"/>
      <c r="AK62" s="108">
        <v>289.00324000000001</v>
      </c>
      <c r="AL62" s="108"/>
      <c r="AM62" s="108"/>
      <c r="AN62" s="91"/>
      <c r="AO62" s="108">
        <v>289.00324000000001</v>
      </c>
    </row>
    <row r="63" spans="2:41" ht="29.25" customHeight="1">
      <c r="B63" s="101" t="s">
        <v>254</v>
      </c>
      <c r="C63" s="119" t="s">
        <v>308</v>
      </c>
      <c r="D63" s="89" t="s">
        <v>358</v>
      </c>
      <c r="E63" s="89">
        <v>2020</v>
      </c>
      <c r="F63" s="89">
        <v>2022</v>
      </c>
      <c r="G63" s="89" t="s">
        <v>369</v>
      </c>
      <c r="H63" s="89" t="s">
        <v>369</v>
      </c>
      <c r="I63" s="89" t="s">
        <v>369</v>
      </c>
      <c r="J63" s="108">
        <f t="shared" si="0"/>
        <v>249.44728000000001</v>
      </c>
      <c r="K63" s="108">
        <f t="shared" si="1"/>
        <v>249.44728000000001</v>
      </c>
      <c r="L63" s="108"/>
      <c r="M63" s="108"/>
      <c r="N63" s="108"/>
      <c r="O63" s="91"/>
      <c r="P63" s="108"/>
      <c r="Q63" s="108">
        <v>24.9452</v>
      </c>
      <c r="R63" s="108"/>
      <c r="S63" s="108"/>
      <c r="T63" s="91"/>
      <c r="U63" s="108">
        <v>24.9452</v>
      </c>
      <c r="V63" s="108">
        <v>47.502079999999999</v>
      </c>
      <c r="W63" s="108"/>
      <c r="X63" s="108"/>
      <c r="Y63" s="91"/>
      <c r="Z63" s="108">
        <v>47.502079999999999</v>
      </c>
      <c r="AA63" s="108">
        <v>177</v>
      </c>
      <c r="AB63" s="108"/>
      <c r="AC63" s="108"/>
      <c r="AD63" s="91"/>
      <c r="AE63" s="108">
        <v>177</v>
      </c>
      <c r="AF63" s="108"/>
      <c r="AG63" s="108"/>
      <c r="AH63" s="108"/>
      <c r="AI63" s="91"/>
      <c r="AJ63" s="108"/>
      <c r="AK63" s="108">
        <v>249.44728000000001</v>
      </c>
      <c r="AL63" s="108"/>
      <c r="AM63" s="108"/>
      <c r="AN63" s="91"/>
      <c r="AO63" s="108">
        <v>249.44728000000001</v>
      </c>
    </row>
    <row r="64" spans="2:41" ht="31.5" customHeight="1">
      <c r="B64" s="101" t="s">
        <v>255</v>
      </c>
      <c r="C64" s="119" t="s">
        <v>309</v>
      </c>
      <c r="D64" s="89" t="s">
        <v>359</v>
      </c>
      <c r="E64" s="89">
        <v>2019</v>
      </c>
      <c r="F64" s="89">
        <v>2020</v>
      </c>
      <c r="G64" s="89" t="s">
        <v>369</v>
      </c>
      <c r="H64" s="89" t="s">
        <v>369</v>
      </c>
      <c r="I64" s="89" t="s">
        <v>369</v>
      </c>
      <c r="J64" s="108">
        <f t="shared" si="0"/>
        <v>362.89719999999994</v>
      </c>
      <c r="K64" s="108">
        <f t="shared" si="1"/>
        <v>362.89719999999994</v>
      </c>
      <c r="L64" s="108">
        <v>54.434579999999997</v>
      </c>
      <c r="M64" s="108"/>
      <c r="N64" s="108"/>
      <c r="O64" s="91"/>
      <c r="P64" s="108">
        <v>54.434579999999997</v>
      </c>
      <c r="Q64" s="108">
        <v>308.46261999999996</v>
      </c>
      <c r="R64" s="108"/>
      <c r="S64" s="108"/>
      <c r="T64" s="91"/>
      <c r="U64" s="108">
        <v>308.46261999999996</v>
      </c>
      <c r="V64" s="108"/>
      <c r="W64" s="108"/>
      <c r="X64" s="108"/>
      <c r="Y64" s="91"/>
      <c r="Z64" s="108"/>
      <c r="AA64" s="108"/>
      <c r="AB64" s="108"/>
      <c r="AC64" s="108"/>
      <c r="AD64" s="91"/>
      <c r="AE64" s="108"/>
      <c r="AF64" s="108"/>
      <c r="AG64" s="108"/>
      <c r="AH64" s="108"/>
      <c r="AI64" s="91"/>
      <c r="AJ64" s="108"/>
      <c r="AK64" s="108">
        <v>362.89719999999994</v>
      </c>
      <c r="AL64" s="108"/>
      <c r="AM64" s="108"/>
      <c r="AN64" s="91"/>
      <c r="AO64" s="108">
        <v>362.89719999999994</v>
      </c>
    </row>
    <row r="65" spans="2:41" ht="37.5" customHeight="1">
      <c r="B65" s="101" t="s">
        <v>256</v>
      </c>
      <c r="C65" s="119" t="s">
        <v>310</v>
      </c>
      <c r="D65" s="89" t="s">
        <v>360</v>
      </c>
      <c r="E65" s="89">
        <v>2019</v>
      </c>
      <c r="F65" s="89">
        <v>2020</v>
      </c>
      <c r="G65" s="89" t="s">
        <v>369</v>
      </c>
      <c r="H65" s="89" t="s">
        <v>369</v>
      </c>
      <c r="I65" s="89" t="s">
        <v>369</v>
      </c>
      <c r="J65" s="108">
        <f t="shared" si="0"/>
        <v>68.475399999999993</v>
      </c>
      <c r="K65" s="108">
        <f t="shared" si="1"/>
        <v>68.475399999999993</v>
      </c>
      <c r="L65" s="108">
        <v>10.271309999999998</v>
      </c>
      <c r="M65" s="108"/>
      <c r="N65" s="108"/>
      <c r="O65" s="91"/>
      <c r="P65" s="108">
        <v>10.271309999999998</v>
      </c>
      <c r="Q65" s="108">
        <v>58.204089999999994</v>
      </c>
      <c r="R65" s="108"/>
      <c r="S65" s="108"/>
      <c r="T65" s="91"/>
      <c r="U65" s="108">
        <v>58.204089999999994</v>
      </c>
      <c r="V65" s="108"/>
      <c r="W65" s="108"/>
      <c r="X65" s="108"/>
      <c r="Y65" s="91"/>
      <c r="Z65" s="108"/>
      <c r="AA65" s="108"/>
      <c r="AB65" s="108"/>
      <c r="AC65" s="108"/>
      <c r="AD65" s="91"/>
      <c r="AE65" s="108"/>
      <c r="AF65" s="108"/>
      <c r="AG65" s="108"/>
      <c r="AH65" s="108"/>
      <c r="AI65" s="91"/>
      <c r="AJ65" s="108"/>
      <c r="AK65" s="108">
        <v>68.475399999999993</v>
      </c>
      <c r="AL65" s="108"/>
      <c r="AM65" s="108"/>
      <c r="AN65" s="91"/>
      <c r="AO65" s="108">
        <v>68.475399999999993</v>
      </c>
    </row>
    <row r="66" spans="2:41" ht="42" customHeight="1">
      <c r="B66" s="101" t="s">
        <v>257</v>
      </c>
      <c r="C66" s="119" t="s">
        <v>311</v>
      </c>
      <c r="D66" s="89" t="s">
        <v>361</v>
      </c>
      <c r="E66" s="89">
        <v>2018</v>
      </c>
      <c r="F66" s="89">
        <v>2019</v>
      </c>
      <c r="G66" s="89" t="s">
        <v>369</v>
      </c>
      <c r="H66" s="89" t="s">
        <v>369</v>
      </c>
      <c r="I66" s="89" t="s">
        <v>369</v>
      </c>
      <c r="J66" s="108">
        <f t="shared" si="0"/>
        <v>82.512630782669632</v>
      </c>
      <c r="K66" s="108">
        <f t="shared" si="1"/>
        <v>82.512630782669632</v>
      </c>
      <c r="L66" s="108">
        <v>82.512630782669632</v>
      </c>
      <c r="M66" s="108"/>
      <c r="N66" s="108"/>
      <c r="O66" s="91"/>
      <c r="P66" s="108">
        <v>82.512630782669632</v>
      </c>
      <c r="Q66" s="108"/>
      <c r="R66" s="108"/>
      <c r="S66" s="108"/>
      <c r="T66" s="91"/>
      <c r="U66" s="108"/>
      <c r="V66" s="108"/>
      <c r="W66" s="108"/>
      <c r="X66" s="108"/>
      <c r="Y66" s="91"/>
      <c r="Z66" s="108"/>
      <c r="AA66" s="108"/>
      <c r="AB66" s="108"/>
      <c r="AC66" s="108"/>
      <c r="AD66" s="91"/>
      <c r="AE66" s="108"/>
      <c r="AF66" s="108"/>
      <c r="AG66" s="108"/>
      <c r="AH66" s="108"/>
      <c r="AI66" s="91"/>
      <c r="AJ66" s="108"/>
      <c r="AK66" s="108">
        <v>82.512630782669632</v>
      </c>
      <c r="AL66" s="108"/>
      <c r="AM66" s="108"/>
      <c r="AN66" s="91"/>
      <c r="AO66" s="108">
        <v>82.512630782669632</v>
      </c>
    </row>
    <row r="67" spans="2:41" ht="45.75" customHeight="1">
      <c r="B67" s="101" t="s">
        <v>258</v>
      </c>
      <c r="C67" s="119" t="s">
        <v>312</v>
      </c>
      <c r="D67" s="89" t="s">
        <v>362</v>
      </c>
      <c r="E67" s="89">
        <v>2020</v>
      </c>
      <c r="F67" s="89">
        <v>2020</v>
      </c>
      <c r="G67" s="89" t="s">
        <v>369</v>
      </c>
      <c r="H67" s="89" t="s">
        <v>369</v>
      </c>
      <c r="I67" s="89" t="s">
        <v>369</v>
      </c>
      <c r="J67" s="108">
        <f t="shared" si="0"/>
        <v>387.05394230524672</v>
      </c>
      <c r="K67" s="108">
        <f t="shared" si="1"/>
        <v>387.05394230524672</v>
      </c>
      <c r="L67" s="108"/>
      <c r="M67" s="108"/>
      <c r="N67" s="108"/>
      <c r="O67" s="91"/>
      <c r="P67" s="108"/>
      <c r="Q67" s="108">
        <v>387.05394230524672</v>
      </c>
      <c r="R67" s="108"/>
      <c r="S67" s="108"/>
      <c r="T67" s="91"/>
      <c r="U67" s="108">
        <v>387.05394230524672</v>
      </c>
      <c r="V67" s="108"/>
      <c r="W67" s="108"/>
      <c r="X67" s="108"/>
      <c r="Y67" s="91"/>
      <c r="Z67" s="108"/>
      <c r="AA67" s="108"/>
      <c r="AB67" s="108"/>
      <c r="AC67" s="108"/>
      <c r="AD67" s="91"/>
      <c r="AE67" s="108"/>
      <c r="AF67" s="108"/>
      <c r="AG67" s="108"/>
      <c r="AH67" s="108"/>
      <c r="AI67" s="91"/>
      <c r="AJ67" s="108"/>
      <c r="AK67" s="108">
        <v>387.05394230524672</v>
      </c>
      <c r="AL67" s="108"/>
      <c r="AM67" s="108"/>
      <c r="AN67" s="91"/>
      <c r="AO67" s="108">
        <v>387.05394230524672</v>
      </c>
    </row>
    <row r="68" spans="2:41" ht="36.75" customHeight="1">
      <c r="B68" s="101" t="s">
        <v>259</v>
      </c>
      <c r="C68" s="119" t="s">
        <v>313</v>
      </c>
      <c r="D68" s="89" t="s">
        <v>363</v>
      </c>
      <c r="E68" s="89">
        <v>2021</v>
      </c>
      <c r="F68" s="89">
        <v>2022</v>
      </c>
      <c r="G68" s="89" t="s">
        <v>369</v>
      </c>
      <c r="H68" s="89" t="s">
        <v>369</v>
      </c>
      <c r="I68" s="89" t="s">
        <v>369</v>
      </c>
      <c r="J68" s="108">
        <f t="shared" si="0"/>
        <v>329.47353198282195</v>
      </c>
      <c r="K68" s="108">
        <f t="shared" si="1"/>
        <v>329.47353198282195</v>
      </c>
      <c r="L68" s="108"/>
      <c r="M68" s="108"/>
      <c r="N68" s="108"/>
      <c r="O68" s="91"/>
      <c r="P68" s="108"/>
      <c r="Q68" s="108"/>
      <c r="R68" s="108"/>
      <c r="S68" s="108"/>
      <c r="T68" s="91"/>
      <c r="U68" s="108"/>
      <c r="V68" s="108">
        <v>45.285329580999999</v>
      </c>
      <c r="W68" s="108"/>
      <c r="X68" s="108"/>
      <c r="Y68" s="91"/>
      <c r="Z68" s="108">
        <v>45.285329580999999</v>
      </c>
      <c r="AA68" s="108">
        <v>284.18820240182197</v>
      </c>
      <c r="AB68" s="108"/>
      <c r="AC68" s="108"/>
      <c r="AD68" s="91"/>
      <c r="AE68" s="108">
        <v>284.18820240182197</v>
      </c>
      <c r="AF68" s="108"/>
      <c r="AG68" s="108"/>
      <c r="AH68" s="108"/>
      <c r="AI68" s="91"/>
      <c r="AJ68" s="108"/>
      <c r="AK68" s="108">
        <v>329.47353198282195</v>
      </c>
      <c r="AL68" s="108"/>
      <c r="AM68" s="108"/>
      <c r="AN68" s="91"/>
      <c r="AO68" s="108">
        <v>329.47353198282195</v>
      </c>
    </row>
    <row r="69" spans="2:41" ht="27" customHeight="1">
      <c r="B69" s="101" t="s">
        <v>260</v>
      </c>
      <c r="C69" s="119" t="s">
        <v>314</v>
      </c>
      <c r="D69" s="89" t="s">
        <v>364</v>
      </c>
      <c r="E69" s="89">
        <v>2021</v>
      </c>
      <c r="F69" s="89">
        <v>2022</v>
      </c>
      <c r="G69" s="89" t="s">
        <v>369</v>
      </c>
      <c r="H69" s="89" t="s">
        <v>369</v>
      </c>
      <c r="I69" s="89" t="s">
        <v>369</v>
      </c>
      <c r="J69" s="108">
        <f t="shared" si="0"/>
        <v>213.08321999999998</v>
      </c>
      <c r="K69" s="108">
        <f t="shared" si="1"/>
        <v>213.08321999999998</v>
      </c>
      <c r="L69" s="108"/>
      <c r="M69" s="108"/>
      <c r="N69" s="108"/>
      <c r="O69" s="91"/>
      <c r="P69" s="108"/>
      <c r="Q69" s="108"/>
      <c r="R69" s="108"/>
      <c r="S69" s="108"/>
      <c r="T69" s="91"/>
      <c r="U69" s="108"/>
      <c r="V69" s="108">
        <v>23.599999999999998</v>
      </c>
      <c r="W69" s="108"/>
      <c r="X69" s="108"/>
      <c r="Y69" s="91"/>
      <c r="Z69" s="108">
        <v>23.599999999999998</v>
      </c>
      <c r="AA69" s="108">
        <v>189.48321999999999</v>
      </c>
      <c r="AB69" s="108"/>
      <c r="AC69" s="108"/>
      <c r="AD69" s="91"/>
      <c r="AE69" s="108">
        <v>189.48321999999999</v>
      </c>
      <c r="AF69" s="108"/>
      <c r="AG69" s="108"/>
      <c r="AH69" s="108"/>
      <c r="AI69" s="91"/>
      <c r="AJ69" s="108"/>
      <c r="AK69" s="108">
        <v>213.08321999999998</v>
      </c>
      <c r="AL69" s="108"/>
      <c r="AM69" s="108"/>
      <c r="AN69" s="91"/>
      <c r="AO69" s="108">
        <v>213.08321999999998</v>
      </c>
    </row>
    <row r="70" spans="2:41" ht="48" customHeight="1">
      <c r="B70" s="101" t="s">
        <v>261</v>
      </c>
      <c r="C70" s="119" t="s">
        <v>315</v>
      </c>
      <c r="D70" s="89" t="s">
        <v>365</v>
      </c>
      <c r="E70" s="89">
        <v>2021</v>
      </c>
      <c r="F70" s="89">
        <v>2022</v>
      </c>
      <c r="G70" s="89" t="s">
        <v>369</v>
      </c>
      <c r="H70" s="89" t="s">
        <v>369</v>
      </c>
      <c r="I70" s="89" t="s">
        <v>369</v>
      </c>
      <c r="J70" s="108">
        <f t="shared" si="0"/>
        <v>217.28283999999999</v>
      </c>
      <c r="K70" s="108">
        <f t="shared" si="1"/>
        <v>217.28283999999999</v>
      </c>
      <c r="L70" s="108"/>
      <c r="M70" s="108"/>
      <c r="N70" s="108"/>
      <c r="O70" s="91"/>
      <c r="P70" s="108"/>
      <c r="Q70" s="108"/>
      <c r="R70" s="108"/>
      <c r="S70" s="108"/>
      <c r="T70" s="91"/>
      <c r="U70" s="108"/>
      <c r="V70" s="108">
        <v>23.599999999999998</v>
      </c>
      <c r="W70" s="108"/>
      <c r="X70" s="108"/>
      <c r="Y70" s="91"/>
      <c r="Z70" s="108">
        <v>23.599999999999998</v>
      </c>
      <c r="AA70" s="108">
        <v>193.68284</v>
      </c>
      <c r="AB70" s="108"/>
      <c r="AC70" s="108"/>
      <c r="AD70" s="91"/>
      <c r="AE70" s="108">
        <v>193.68284</v>
      </c>
      <c r="AF70" s="108"/>
      <c r="AG70" s="108"/>
      <c r="AH70" s="108"/>
      <c r="AI70" s="91"/>
      <c r="AJ70" s="108"/>
      <c r="AK70" s="108">
        <v>217.28283999999999</v>
      </c>
      <c r="AL70" s="108"/>
      <c r="AM70" s="108"/>
      <c r="AN70" s="91"/>
      <c r="AO70" s="108">
        <v>217.28283999999999</v>
      </c>
    </row>
    <row r="71" spans="2:41" ht="52.5" customHeight="1">
      <c r="B71" s="101" t="s">
        <v>262</v>
      </c>
      <c r="C71" s="120" t="s">
        <v>316</v>
      </c>
      <c r="D71" s="89" t="s">
        <v>366</v>
      </c>
      <c r="E71" s="121">
        <v>2022</v>
      </c>
      <c r="F71" s="121">
        <v>2022</v>
      </c>
      <c r="G71" s="122" t="s">
        <v>369</v>
      </c>
      <c r="H71" s="122" t="s">
        <v>369</v>
      </c>
      <c r="I71" s="89" t="s">
        <v>369</v>
      </c>
      <c r="J71" s="108">
        <f t="shared" si="0"/>
        <v>287.58015999999998</v>
      </c>
      <c r="K71" s="108">
        <f t="shared" si="1"/>
        <v>287.58015999999998</v>
      </c>
      <c r="L71" s="108"/>
      <c r="M71" s="108"/>
      <c r="N71" s="108"/>
      <c r="O71" s="91"/>
      <c r="P71" s="108"/>
      <c r="Q71" s="108"/>
      <c r="R71" s="108"/>
      <c r="S71" s="108"/>
      <c r="T71" s="91"/>
      <c r="U71" s="108"/>
      <c r="V71" s="108"/>
      <c r="W71" s="108"/>
      <c r="X71" s="108"/>
      <c r="Y71" s="91"/>
      <c r="Z71" s="108"/>
      <c r="AA71" s="108">
        <v>287.58015999999998</v>
      </c>
      <c r="AB71" s="108"/>
      <c r="AC71" s="108"/>
      <c r="AD71" s="91"/>
      <c r="AE71" s="108">
        <v>287.58015999999998</v>
      </c>
      <c r="AF71" s="108"/>
      <c r="AG71" s="108"/>
      <c r="AH71" s="108"/>
      <c r="AI71" s="91"/>
      <c r="AJ71" s="108"/>
      <c r="AK71" s="108">
        <v>287.58015999999998</v>
      </c>
      <c r="AL71" s="108"/>
      <c r="AM71" s="108"/>
      <c r="AN71" s="91"/>
      <c r="AO71" s="108">
        <v>287.58015999999998</v>
      </c>
    </row>
    <row r="72" spans="2:41" ht="42" customHeight="1">
      <c r="B72" s="101" t="s">
        <v>263</v>
      </c>
      <c r="C72" s="120" t="s">
        <v>317</v>
      </c>
      <c r="D72" s="89" t="s">
        <v>367</v>
      </c>
      <c r="E72" s="121">
        <v>2022</v>
      </c>
      <c r="F72" s="121">
        <v>2022</v>
      </c>
      <c r="G72" s="122" t="s">
        <v>369</v>
      </c>
      <c r="H72" s="122" t="s">
        <v>369</v>
      </c>
      <c r="I72" s="89" t="s">
        <v>369</v>
      </c>
      <c r="J72" s="108">
        <f t="shared" si="0"/>
        <v>193.55539999999999</v>
      </c>
      <c r="K72" s="108">
        <f t="shared" si="1"/>
        <v>193.55539999999999</v>
      </c>
      <c r="L72" s="108"/>
      <c r="M72" s="108"/>
      <c r="N72" s="108"/>
      <c r="O72" s="91"/>
      <c r="P72" s="108"/>
      <c r="Q72" s="108"/>
      <c r="R72" s="108"/>
      <c r="S72" s="108"/>
      <c r="T72" s="91"/>
      <c r="U72" s="108"/>
      <c r="V72" s="108"/>
      <c r="W72" s="108"/>
      <c r="X72" s="108"/>
      <c r="Y72" s="91"/>
      <c r="Z72" s="108"/>
      <c r="AA72" s="108">
        <v>193.55539999999999</v>
      </c>
      <c r="AB72" s="108"/>
      <c r="AC72" s="108"/>
      <c r="AD72" s="91"/>
      <c r="AE72" s="108">
        <v>193.55539999999999</v>
      </c>
      <c r="AF72" s="108"/>
      <c r="AG72" s="108"/>
      <c r="AH72" s="108"/>
      <c r="AI72" s="91"/>
      <c r="AJ72" s="108"/>
      <c r="AK72" s="108">
        <v>193.55539999999999</v>
      </c>
      <c r="AL72" s="108"/>
      <c r="AM72" s="108"/>
      <c r="AN72" s="91"/>
      <c r="AO72" s="108">
        <v>193.55539999999999</v>
      </c>
    </row>
    <row r="73" spans="2:41" ht="21" customHeight="1">
      <c r="B73" s="100" t="s">
        <v>264</v>
      </c>
      <c r="C73" s="120" t="s">
        <v>318</v>
      </c>
      <c r="D73" s="89"/>
      <c r="E73" s="121"/>
      <c r="F73" s="121"/>
      <c r="G73" s="122" t="s">
        <v>369</v>
      </c>
      <c r="H73" s="122" t="s">
        <v>369</v>
      </c>
      <c r="I73" s="89" t="s">
        <v>369</v>
      </c>
      <c r="J73" s="108">
        <f t="shared" si="0"/>
        <v>54.171203999999989</v>
      </c>
      <c r="K73" s="108">
        <f t="shared" si="1"/>
        <v>54.171203999999989</v>
      </c>
      <c r="L73" s="108">
        <v>10.834240799999998</v>
      </c>
      <c r="M73" s="108"/>
      <c r="N73" s="108"/>
      <c r="O73" s="91"/>
      <c r="P73" s="108">
        <v>10.834240799999998</v>
      </c>
      <c r="Q73" s="108">
        <v>10.834240799999998</v>
      </c>
      <c r="R73" s="108"/>
      <c r="S73" s="108"/>
      <c r="T73" s="91"/>
      <c r="U73" s="108">
        <v>10.834240799999998</v>
      </c>
      <c r="V73" s="108">
        <v>10.834240799999998</v>
      </c>
      <c r="W73" s="108"/>
      <c r="X73" s="108"/>
      <c r="Y73" s="91"/>
      <c r="Z73" s="108">
        <v>10.834240799999998</v>
      </c>
      <c r="AA73" s="108">
        <v>10.834240799999998</v>
      </c>
      <c r="AB73" s="108"/>
      <c r="AC73" s="108"/>
      <c r="AD73" s="91"/>
      <c r="AE73" s="108">
        <v>10.834240799999998</v>
      </c>
      <c r="AF73" s="108">
        <v>10.834240799999998</v>
      </c>
      <c r="AG73" s="108"/>
      <c r="AH73" s="108"/>
      <c r="AI73" s="91"/>
      <c r="AJ73" s="108">
        <v>10.834240799999998</v>
      </c>
      <c r="AK73" s="108">
        <v>54.171203999999989</v>
      </c>
      <c r="AL73" s="108"/>
      <c r="AM73" s="108"/>
      <c r="AN73" s="91"/>
      <c r="AO73" s="108">
        <v>54.171203999999989</v>
      </c>
    </row>
    <row r="74" spans="2:41" ht="25.5" customHeight="1">
      <c r="B74" s="101" t="s">
        <v>265</v>
      </c>
      <c r="C74" s="120" t="s">
        <v>319</v>
      </c>
      <c r="D74" s="89" t="s">
        <v>368</v>
      </c>
      <c r="E74" s="121">
        <v>2019</v>
      </c>
      <c r="F74" s="121">
        <v>2023</v>
      </c>
      <c r="G74" s="122" t="s">
        <v>369</v>
      </c>
      <c r="H74" s="122" t="s">
        <v>369</v>
      </c>
      <c r="I74" s="89" t="s">
        <v>369</v>
      </c>
      <c r="J74" s="108">
        <f t="shared" si="0"/>
        <v>54.171203999999989</v>
      </c>
      <c r="K74" s="108">
        <f t="shared" si="1"/>
        <v>54.171203999999989</v>
      </c>
      <c r="L74" s="108">
        <v>10.834240799999998</v>
      </c>
      <c r="M74" s="108"/>
      <c r="N74" s="108"/>
      <c r="O74" s="91"/>
      <c r="P74" s="108">
        <v>10.834240799999998</v>
      </c>
      <c r="Q74" s="108">
        <v>10.834240799999998</v>
      </c>
      <c r="R74" s="108"/>
      <c r="S74" s="108"/>
      <c r="T74" s="91"/>
      <c r="U74" s="108">
        <v>10.834240799999998</v>
      </c>
      <c r="V74" s="108">
        <v>10.834240799999998</v>
      </c>
      <c r="W74" s="108"/>
      <c r="X74" s="108"/>
      <c r="Y74" s="91"/>
      <c r="Z74" s="108">
        <v>10.834240799999998</v>
      </c>
      <c r="AA74" s="108">
        <v>10.834240799999998</v>
      </c>
      <c r="AB74" s="108"/>
      <c r="AC74" s="108"/>
      <c r="AD74" s="91"/>
      <c r="AE74" s="108">
        <v>10.834240799999998</v>
      </c>
      <c r="AF74" s="108">
        <v>10.834240799999998</v>
      </c>
      <c r="AG74" s="108"/>
      <c r="AH74" s="108"/>
      <c r="AI74" s="91"/>
      <c r="AJ74" s="108">
        <v>10.834240799999998</v>
      </c>
      <c r="AK74" s="108">
        <v>54.171203999999989</v>
      </c>
      <c r="AL74" s="108"/>
      <c r="AM74" s="108"/>
      <c r="AN74" s="91"/>
      <c r="AO74" s="108">
        <v>54.171203999999989</v>
      </c>
    </row>
    <row r="77" spans="2:41" ht="54.75" customHeight="1">
      <c r="C77" s="127" t="s">
        <v>22</v>
      </c>
      <c r="D77" s="127"/>
      <c r="E77" s="127"/>
      <c r="F77" s="127"/>
      <c r="G77" s="127"/>
      <c r="H77" s="127"/>
      <c r="I77" s="127"/>
      <c r="J77" s="127"/>
      <c r="K77" s="127"/>
      <c r="L77" s="127"/>
    </row>
    <row r="78" spans="2:41" ht="62.25" customHeight="1">
      <c r="C78" s="127" t="s">
        <v>23</v>
      </c>
      <c r="D78" s="127"/>
      <c r="E78" s="127"/>
      <c r="F78" s="127"/>
      <c r="G78" s="127"/>
      <c r="H78" s="127"/>
      <c r="I78" s="127"/>
      <c r="J78" s="127"/>
      <c r="K78" s="127"/>
      <c r="L78" s="127"/>
    </row>
    <row r="79" spans="2:41" ht="105.75" customHeight="1">
      <c r="C79" s="127" t="s">
        <v>24</v>
      </c>
      <c r="D79" s="127"/>
      <c r="E79" s="127"/>
      <c r="F79" s="127"/>
      <c r="G79" s="127"/>
      <c r="H79" s="127"/>
      <c r="I79" s="127"/>
      <c r="J79" s="127"/>
      <c r="K79" s="127"/>
      <c r="L79" s="127"/>
    </row>
    <row r="80" spans="2:41" ht="58.5" customHeight="1">
      <c r="C80" s="127" t="s">
        <v>25</v>
      </c>
      <c r="D80" s="127"/>
      <c r="E80" s="127"/>
      <c r="F80" s="127"/>
      <c r="G80" s="127"/>
      <c r="H80" s="127"/>
      <c r="I80" s="127"/>
      <c r="J80" s="127"/>
      <c r="K80" s="127"/>
      <c r="L80" s="127"/>
    </row>
    <row r="81" spans="3:12" ht="63.75" customHeight="1">
      <c r="C81" s="127" t="s">
        <v>26</v>
      </c>
      <c r="D81" s="127"/>
      <c r="E81" s="127"/>
      <c r="F81" s="127"/>
      <c r="G81" s="127"/>
      <c r="H81" s="127"/>
      <c r="I81" s="127"/>
      <c r="J81" s="127"/>
      <c r="K81" s="127"/>
      <c r="L81" s="127"/>
    </row>
    <row r="82" spans="3:12" ht="30" customHeight="1">
      <c r="C82" s="127" t="s">
        <v>27</v>
      </c>
      <c r="D82" s="127"/>
      <c r="E82" s="127"/>
      <c r="F82" s="127"/>
      <c r="G82" s="127"/>
      <c r="H82" s="127"/>
      <c r="I82" s="127"/>
      <c r="J82" s="127"/>
      <c r="K82" s="127"/>
      <c r="L82" s="127"/>
    </row>
    <row r="83" spans="3:12">
      <c r="C83" s="123"/>
      <c r="D83" s="123"/>
      <c r="E83" s="123"/>
      <c r="F83" s="123"/>
      <c r="G83" s="123"/>
      <c r="H83" s="123"/>
      <c r="I83" s="123"/>
      <c r="J83" s="123"/>
      <c r="K83" s="123"/>
      <c r="L83" s="123"/>
    </row>
  </sheetData>
  <mergeCells count="26">
    <mergeCell ref="B14:B16"/>
    <mergeCell ref="C14:C16"/>
    <mergeCell ref="D14:D16"/>
    <mergeCell ref="AA15:AE15"/>
    <mergeCell ref="C80:L80"/>
    <mergeCell ref="F14:F15"/>
    <mergeCell ref="G14:I14"/>
    <mergeCell ref="C78:L78"/>
    <mergeCell ref="C79:L79"/>
    <mergeCell ref="Q15:U15"/>
    <mergeCell ref="C81:L81"/>
    <mergeCell ref="C82:L82"/>
    <mergeCell ref="B8:AO8"/>
    <mergeCell ref="B9:AO9"/>
    <mergeCell ref="B11:AO11"/>
    <mergeCell ref="B12:AO12"/>
    <mergeCell ref="C77:L77"/>
    <mergeCell ref="J14:J15"/>
    <mergeCell ref="K14:K15"/>
    <mergeCell ref="L14:AO14"/>
    <mergeCell ref="G15:I15"/>
    <mergeCell ref="L15:P15"/>
    <mergeCell ref="V15:Z15"/>
    <mergeCell ref="AF15:AJ15"/>
    <mergeCell ref="AK15:AO15"/>
    <mergeCell ref="E14:E16"/>
  </mergeCells>
  <hyperlinks>
    <hyperlink ref="B2" location="Par202" tooltip="&lt;1&gt;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" display="Par202"/>
    <hyperlink ref="B4" location="Par203" tooltip="&lt;2&gt; Указываются наименование органа исполнительной власти и реквизиты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" display="Par203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C2:V84"/>
  <sheetViews>
    <sheetView topLeftCell="A10" zoomScale="70" zoomScaleNormal="70" workbookViewId="0">
      <selection activeCell="P38" sqref="P38"/>
    </sheetView>
  </sheetViews>
  <sheetFormatPr defaultRowHeight="25.5" customHeight="1"/>
  <cols>
    <col min="3" max="3" width="9.85546875" customWidth="1"/>
    <col min="4" max="4" width="72" customWidth="1"/>
    <col min="5" max="5" width="22.140625" customWidth="1"/>
    <col min="6" max="6" width="8.7109375" customWidth="1"/>
    <col min="7" max="7" width="14.85546875" bestFit="1" customWidth="1"/>
    <col min="8" max="8" width="17.28515625" customWidth="1"/>
    <col min="9" max="9" width="10.85546875" customWidth="1"/>
    <col min="13" max="13" width="10.7109375" customWidth="1"/>
    <col min="14" max="15" width="10.85546875" customWidth="1"/>
    <col min="16" max="19" width="14.140625" customWidth="1"/>
    <col min="20" max="20" width="14.85546875" customWidth="1"/>
    <col min="21" max="21" width="14.5703125" customWidth="1"/>
  </cols>
  <sheetData>
    <row r="2" spans="3:21" ht="25.5" customHeight="1">
      <c r="P2" s="2" t="s">
        <v>0</v>
      </c>
    </row>
    <row r="3" spans="3:21" ht="25.5" customHeight="1">
      <c r="P3" s="3" t="s">
        <v>1</v>
      </c>
    </row>
    <row r="4" spans="3:21" ht="25.5" customHeight="1">
      <c r="P4" s="2" t="s">
        <v>2</v>
      </c>
    </row>
    <row r="5" spans="3:21" ht="25.5" customHeight="1">
      <c r="P5" s="3"/>
    </row>
    <row r="6" spans="3:21" ht="25.5" customHeight="1">
      <c r="P6" s="3" t="s">
        <v>3</v>
      </c>
    </row>
    <row r="9" spans="3:21" ht="25.5" customHeight="1">
      <c r="C9" s="132" t="s">
        <v>29</v>
      </c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</row>
    <row r="10" spans="3:21" ht="25.5" customHeight="1">
      <c r="C10" s="132" t="s">
        <v>5</v>
      </c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</row>
    <row r="11" spans="3:21" ht="25.5" customHeight="1">
      <c r="C11" s="132" t="s">
        <v>470</v>
      </c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</row>
    <row r="12" spans="3:21" ht="25.5" customHeight="1">
      <c r="C12" s="132" t="s">
        <v>6</v>
      </c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</row>
    <row r="13" spans="3:21" ht="25.5" customHeight="1">
      <c r="C13" s="3"/>
    </row>
    <row r="15" spans="3:21" ht="60.75" customHeight="1">
      <c r="C15" s="134" t="s">
        <v>7</v>
      </c>
      <c r="D15" s="134" t="s">
        <v>30</v>
      </c>
      <c r="E15" s="134" t="s">
        <v>8</v>
      </c>
      <c r="F15" s="136" t="s">
        <v>9</v>
      </c>
      <c r="G15" s="136" t="s">
        <v>10</v>
      </c>
      <c r="H15" s="136" t="s">
        <v>31</v>
      </c>
      <c r="I15" s="134" t="s">
        <v>32</v>
      </c>
      <c r="J15" s="134"/>
      <c r="K15" s="134"/>
      <c r="L15" s="134"/>
      <c r="M15" s="134"/>
      <c r="N15" s="134" t="s">
        <v>33</v>
      </c>
      <c r="O15" s="134"/>
      <c r="P15" s="134" t="s">
        <v>201</v>
      </c>
      <c r="Q15" s="134"/>
      <c r="R15" s="134"/>
      <c r="S15" s="134"/>
      <c r="T15" s="134"/>
      <c r="U15" s="134"/>
    </row>
    <row r="16" spans="3:21" ht="92.25" customHeight="1">
      <c r="C16" s="134"/>
      <c r="D16" s="134"/>
      <c r="E16" s="134"/>
      <c r="F16" s="136"/>
      <c r="G16" s="136"/>
      <c r="H16" s="136"/>
      <c r="I16" s="134" t="s">
        <v>15</v>
      </c>
      <c r="J16" s="134"/>
      <c r="K16" s="134"/>
      <c r="L16" s="134"/>
      <c r="M16" s="134"/>
      <c r="N16" s="135" t="s">
        <v>471</v>
      </c>
      <c r="O16" s="135"/>
      <c r="P16" s="109" t="s">
        <v>181</v>
      </c>
      <c r="Q16" s="109" t="s">
        <v>182</v>
      </c>
      <c r="R16" s="109" t="s">
        <v>183</v>
      </c>
      <c r="S16" s="109" t="s">
        <v>208</v>
      </c>
      <c r="T16" s="109" t="s">
        <v>209</v>
      </c>
      <c r="U16" s="134" t="s">
        <v>202</v>
      </c>
    </row>
    <row r="17" spans="3:22" ht="143.25" customHeight="1">
      <c r="C17" s="134"/>
      <c r="D17" s="134"/>
      <c r="E17" s="134"/>
      <c r="F17" s="136"/>
      <c r="G17" s="104" t="s">
        <v>15</v>
      </c>
      <c r="H17" s="104" t="s">
        <v>15</v>
      </c>
      <c r="I17" s="104" t="s">
        <v>34</v>
      </c>
      <c r="J17" s="104" t="s">
        <v>35</v>
      </c>
      <c r="K17" s="104" t="s">
        <v>36</v>
      </c>
      <c r="L17" s="104" t="s">
        <v>37</v>
      </c>
      <c r="M17" s="104" t="s">
        <v>38</v>
      </c>
      <c r="N17" s="104" t="s">
        <v>39</v>
      </c>
      <c r="O17" s="104" t="s">
        <v>40</v>
      </c>
      <c r="P17" s="104" t="s">
        <v>41</v>
      </c>
      <c r="Q17" s="104" t="s">
        <v>41</v>
      </c>
      <c r="R17" s="104" t="s">
        <v>41</v>
      </c>
      <c r="S17" s="104" t="s">
        <v>41</v>
      </c>
      <c r="T17" s="104" t="s">
        <v>41</v>
      </c>
      <c r="U17" s="134"/>
    </row>
    <row r="18" spans="3:22" ht="17.25" customHeight="1">
      <c r="C18" s="105">
        <v>1</v>
      </c>
      <c r="D18" s="105">
        <v>2</v>
      </c>
      <c r="E18" s="105">
        <v>3</v>
      </c>
      <c r="F18" s="105">
        <v>4</v>
      </c>
      <c r="G18" s="105">
        <v>5</v>
      </c>
      <c r="H18" s="105">
        <v>6</v>
      </c>
      <c r="I18" s="105">
        <v>7.1</v>
      </c>
      <c r="J18" s="105">
        <v>7.2</v>
      </c>
      <c r="K18" s="105">
        <v>7.3</v>
      </c>
      <c r="L18" s="105">
        <v>7.4</v>
      </c>
      <c r="M18" s="105">
        <v>7.5</v>
      </c>
      <c r="N18" s="105">
        <v>8.1</v>
      </c>
      <c r="O18" s="105">
        <v>8.1999999999999993</v>
      </c>
      <c r="P18" s="105">
        <v>9.1</v>
      </c>
      <c r="Q18" s="105">
        <v>9.1999999999999993</v>
      </c>
      <c r="R18" s="105">
        <v>9.3000000000000007</v>
      </c>
      <c r="S18" s="105">
        <v>9.4</v>
      </c>
      <c r="T18" s="105">
        <v>9.5</v>
      </c>
      <c r="U18" s="105">
        <v>9.6</v>
      </c>
    </row>
    <row r="19" spans="3:22" ht="17.25" customHeight="1">
      <c r="C19" s="105">
        <v>0</v>
      </c>
      <c r="D19" s="107" t="s">
        <v>174</v>
      </c>
      <c r="E19" s="105"/>
      <c r="F19" s="105">
        <v>2019</v>
      </c>
      <c r="G19" s="105">
        <v>2023</v>
      </c>
      <c r="H19" s="89" t="s">
        <v>369</v>
      </c>
      <c r="I19" s="92">
        <f>I20+I21+I22</f>
        <v>8163.7377895806849</v>
      </c>
      <c r="J19" s="92">
        <f t="shared" ref="J19:M19" si="0">J20+J21+J22</f>
        <v>61.86</v>
      </c>
      <c r="K19" s="92">
        <f t="shared" si="0"/>
        <v>2981.0706</v>
      </c>
      <c r="L19" s="92">
        <f t="shared" si="0"/>
        <v>2273.6970000000001</v>
      </c>
      <c r="M19" s="92">
        <f t="shared" si="0"/>
        <v>2847.1101895806842</v>
      </c>
      <c r="N19" s="110"/>
      <c r="O19" s="92" t="s">
        <v>379</v>
      </c>
      <c r="P19" s="108">
        <v>504.5081893881972</v>
      </c>
      <c r="Q19" s="108">
        <v>2528.4293610135283</v>
      </c>
      <c r="R19" s="108">
        <v>1857.2316595163975</v>
      </c>
      <c r="S19" s="108">
        <f>S20+S21+S22</f>
        <v>1772.8170196625608</v>
      </c>
      <c r="T19" s="108">
        <f>T20+T21+T22</f>
        <v>1500.75056</v>
      </c>
      <c r="U19" s="106">
        <f>P19+Q19+R19+S19+T19</f>
        <v>8163.7367895806838</v>
      </c>
    </row>
    <row r="20" spans="3:22" ht="17.25" customHeight="1">
      <c r="C20" s="105" t="s">
        <v>370</v>
      </c>
      <c r="D20" s="107" t="s">
        <v>266</v>
      </c>
      <c r="E20" s="105"/>
      <c r="F20" s="105">
        <v>2019</v>
      </c>
      <c r="G20" s="105">
        <v>2023</v>
      </c>
      <c r="H20" s="89" t="s">
        <v>369</v>
      </c>
      <c r="I20" s="92">
        <f>I24</f>
        <v>3613.691613164804</v>
      </c>
      <c r="J20" s="92">
        <f t="shared" ref="J20:M20" si="1">J24</f>
        <v>61.86</v>
      </c>
      <c r="K20" s="92">
        <f t="shared" si="1"/>
        <v>661.41060000000004</v>
      </c>
      <c r="L20" s="92">
        <f t="shared" si="1"/>
        <v>1189.54</v>
      </c>
      <c r="M20" s="92">
        <f t="shared" si="1"/>
        <v>1700.8810131648042</v>
      </c>
      <c r="N20" s="110" t="s">
        <v>379</v>
      </c>
      <c r="O20" s="92" t="s">
        <v>379</v>
      </c>
      <c r="P20" s="106">
        <v>263.7061710977992</v>
      </c>
      <c r="Q20" s="106">
        <v>616.77174848066159</v>
      </c>
      <c r="R20" s="106">
        <v>941.39169358634354</v>
      </c>
      <c r="S20" s="106">
        <f>S24</f>
        <v>300.25200000000001</v>
      </c>
      <c r="T20" s="106">
        <f>T24</f>
        <v>1491.569</v>
      </c>
      <c r="U20" s="106">
        <f>P20+Q20+R20+S20+T20</f>
        <v>3613.6906131648043</v>
      </c>
    </row>
    <row r="21" spans="3:22" ht="17.25" customHeight="1">
      <c r="C21" s="105" t="s">
        <v>371</v>
      </c>
      <c r="D21" s="107" t="s">
        <v>267</v>
      </c>
      <c r="E21" s="105"/>
      <c r="F21" s="105">
        <v>2019</v>
      </c>
      <c r="G21" s="105">
        <v>2023</v>
      </c>
      <c r="H21" s="89" t="s">
        <v>369</v>
      </c>
      <c r="I21" s="92">
        <f>I56</f>
        <v>4504.1383764158809</v>
      </c>
      <c r="J21" s="92">
        <f t="shared" ref="J21:M21" si="2">J56</f>
        <v>0</v>
      </c>
      <c r="K21" s="92">
        <f t="shared" si="2"/>
        <v>2319.66</v>
      </c>
      <c r="L21" s="92">
        <f t="shared" si="2"/>
        <v>1084.1570000000002</v>
      </c>
      <c r="M21" s="92">
        <f t="shared" si="2"/>
        <v>1100.3213764158802</v>
      </c>
      <c r="N21" s="110" t="s">
        <v>379</v>
      </c>
      <c r="O21" s="92" t="s">
        <v>379</v>
      </c>
      <c r="P21" s="106">
        <v>231.62045829039801</v>
      </c>
      <c r="Q21" s="106">
        <v>1902.4760525328668</v>
      </c>
      <c r="R21" s="106">
        <v>906.65840593005407</v>
      </c>
      <c r="S21" s="106">
        <v>1463.3834596625609</v>
      </c>
      <c r="T21" s="106">
        <v>0</v>
      </c>
      <c r="U21" s="106">
        <f>P21+Q21+R21+S21+T21</f>
        <v>4504.13837641588</v>
      </c>
    </row>
    <row r="22" spans="3:22" ht="17.25" customHeight="1">
      <c r="C22" s="105" t="s">
        <v>213</v>
      </c>
      <c r="D22" s="107" t="s">
        <v>268</v>
      </c>
      <c r="E22" s="105"/>
      <c r="F22" s="105">
        <v>2019</v>
      </c>
      <c r="G22" s="105">
        <v>2023</v>
      </c>
      <c r="H22" s="89" t="s">
        <v>369</v>
      </c>
      <c r="I22" s="92">
        <f>I74</f>
        <v>45.907799999999995</v>
      </c>
      <c r="J22" s="92">
        <f t="shared" ref="J22:M22" si="3">J74</f>
        <v>0</v>
      </c>
      <c r="K22" s="92">
        <f t="shared" si="3"/>
        <v>0</v>
      </c>
      <c r="L22" s="92">
        <f t="shared" si="3"/>
        <v>0</v>
      </c>
      <c r="M22" s="92">
        <f t="shared" si="3"/>
        <v>45.907799999999995</v>
      </c>
      <c r="N22" s="110" t="s">
        <v>379</v>
      </c>
      <c r="O22" s="92" t="s">
        <v>379</v>
      </c>
      <c r="P22" s="106">
        <v>9.1815599999999993</v>
      </c>
      <c r="Q22" s="106">
        <v>9.1815599999999993</v>
      </c>
      <c r="R22" s="106">
        <v>9.1815599999999993</v>
      </c>
      <c r="S22" s="106">
        <v>9.1815599999999993</v>
      </c>
      <c r="T22" s="106">
        <v>9.1815599999999993</v>
      </c>
      <c r="U22" s="106">
        <f>P22+Q22+R22+S22+T22</f>
        <v>45.907799999999995</v>
      </c>
      <c r="V22" s="124"/>
    </row>
    <row r="23" spans="3:22" ht="17.25" customHeight="1">
      <c r="C23" s="105">
        <v>1</v>
      </c>
      <c r="D23" s="107" t="s">
        <v>175</v>
      </c>
      <c r="E23" s="105"/>
      <c r="F23" s="105"/>
      <c r="G23" s="105"/>
      <c r="H23" s="89" t="s">
        <v>369</v>
      </c>
      <c r="I23" s="92"/>
      <c r="J23" s="92"/>
      <c r="K23" s="92"/>
      <c r="L23" s="92"/>
      <c r="M23" s="92"/>
      <c r="N23" s="110" t="s">
        <v>379</v>
      </c>
      <c r="O23" s="92" t="s">
        <v>379</v>
      </c>
      <c r="P23" s="106"/>
      <c r="Q23" s="106"/>
      <c r="R23" s="106"/>
      <c r="S23" s="106"/>
      <c r="T23" s="106"/>
      <c r="U23" s="106"/>
    </row>
    <row r="24" spans="3:22" ht="17.25" customHeight="1">
      <c r="C24" s="105">
        <v>43132</v>
      </c>
      <c r="D24" s="107" t="s">
        <v>269</v>
      </c>
      <c r="E24" s="105"/>
      <c r="F24" s="105">
        <v>2019</v>
      </c>
      <c r="G24" s="105">
        <v>2023</v>
      </c>
      <c r="H24" s="89" t="s">
        <v>369</v>
      </c>
      <c r="I24" s="92">
        <f>SUM(I25:I55)</f>
        <v>3613.691613164804</v>
      </c>
      <c r="J24" s="92">
        <f t="shared" ref="J24:L24" si="4">SUM(J25:J55)</f>
        <v>61.86</v>
      </c>
      <c r="K24" s="92">
        <f t="shared" si="4"/>
        <v>661.41060000000004</v>
      </c>
      <c r="L24" s="92">
        <f t="shared" si="4"/>
        <v>1189.54</v>
      </c>
      <c r="M24" s="92">
        <f>SUM(M25:M55)</f>
        <v>1700.8810131648042</v>
      </c>
      <c r="N24" s="110" t="s">
        <v>379</v>
      </c>
      <c r="O24" s="92" t="s">
        <v>379</v>
      </c>
      <c r="P24" s="106">
        <v>263.7061710977992</v>
      </c>
      <c r="Q24" s="106">
        <v>616.77174848066159</v>
      </c>
      <c r="R24" s="106">
        <v>941.39169358634354</v>
      </c>
      <c r="S24" s="106">
        <f>S28+S43+S44+S45+S46</f>
        <v>300.25200000000001</v>
      </c>
      <c r="T24" s="106">
        <f>T35+T36+T47+T48+T49+T50+T51+T52</f>
        <v>1491.569</v>
      </c>
      <c r="U24" s="106">
        <v>3817.9376131648041</v>
      </c>
    </row>
    <row r="25" spans="3:22" ht="17.25" customHeight="1">
      <c r="C25" s="105" t="s">
        <v>215</v>
      </c>
      <c r="D25" s="107" t="s">
        <v>270</v>
      </c>
      <c r="E25" s="105" t="s">
        <v>320</v>
      </c>
      <c r="F25" s="105">
        <v>2020</v>
      </c>
      <c r="G25" s="105">
        <v>2021</v>
      </c>
      <c r="H25" s="89" t="s">
        <v>369</v>
      </c>
      <c r="I25" s="92">
        <v>14.537305</v>
      </c>
      <c r="J25" s="92">
        <v>0</v>
      </c>
      <c r="K25" s="92">
        <v>5.1960000000000006</v>
      </c>
      <c r="L25" s="92">
        <v>8.7219999999999995</v>
      </c>
      <c r="M25" s="92">
        <f>I25-J25-K25-L25</f>
        <v>0.61930499999999888</v>
      </c>
      <c r="N25" s="110" t="s">
        <v>379</v>
      </c>
      <c r="O25" s="92" t="s">
        <v>379</v>
      </c>
      <c r="P25" s="106"/>
      <c r="Q25" s="106">
        <v>7.9955177500000003</v>
      </c>
      <c r="R25" s="106">
        <v>6.5417872499999996</v>
      </c>
      <c r="S25" s="106"/>
      <c r="T25" s="106"/>
      <c r="U25" s="106">
        <v>14.537305</v>
      </c>
    </row>
    <row r="26" spans="3:22" ht="17.25" customHeight="1">
      <c r="C26" s="105" t="s">
        <v>216</v>
      </c>
      <c r="D26" s="107" t="s">
        <v>271</v>
      </c>
      <c r="E26" s="105" t="s">
        <v>321</v>
      </c>
      <c r="F26" s="105">
        <v>2019</v>
      </c>
      <c r="G26" s="105">
        <v>2019</v>
      </c>
      <c r="H26" s="89" t="s">
        <v>369</v>
      </c>
      <c r="I26" s="92">
        <v>30.979414635772201</v>
      </c>
      <c r="J26" s="92">
        <v>0</v>
      </c>
      <c r="K26" s="92">
        <v>17.105999999999998</v>
      </c>
      <c r="L26" s="92">
        <v>12.416</v>
      </c>
      <c r="M26" s="92">
        <f t="shared" ref="M26:M55" si="5">I26-J26-K26-L26</f>
        <v>1.4574146357722029</v>
      </c>
      <c r="N26" s="110" t="s">
        <v>379</v>
      </c>
      <c r="O26" s="92" t="s">
        <v>379</v>
      </c>
      <c r="P26" s="106">
        <v>30.979414635772201</v>
      </c>
      <c r="Q26" s="106"/>
      <c r="R26" s="106"/>
      <c r="S26" s="106"/>
      <c r="T26" s="106"/>
      <c r="U26" s="106">
        <v>30.979414635772201</v>
      </c>
    </row>
    <row r="27" spans="3:22" ht="17.25" customHeight="1">
      <c r="C27" s="105" t="s">
        <v>217</v>
      </c>
      <c r="D27" s="107" t="s">
        <v>272</v>
      </c>
      <c r="E27" s="105" t="s">
        <v>322</v>
      </c>
      <c r="F27" s="105">
        <v>2019</v>
      </c>
      <c r="G27" s="105">
        <v>2019</v>
      </c>
      <c r="H27" s="89" t="s">
        <v>369</v>
      </c>
      <c r="I27" s="92">
        <v>22.2056</v>
      </c>
      <c r="J27" s="92">
        <v>0</v>
      </c>
      <c r="K27" s="92">
        <v>3.6589999999999998</v>
      </c>
      <c r="L27" s="92">
        <v>17.539000000000001</v>
      </c>
      <c r="M27" s="92">
        <f t="shared" si="5"/>
        <v>1.0076000000000001</v>
      </c>
      <c r="N27" s="110" t="s">
        <v>379</v>
      </c>
      <c r="O27" s="92" t="s">
        <v>379</v>
      </c>
      <c r="P27" s="106">
        <v>22.2056</v>
      </c>
      <c r="Q27" s="106"/>
      <c r="R27" s="106"/>
      <c r="S27" s="106"/>
      <c r="T27" s="106"/>
      <c r="U27" s="106">
        <v>22.2056</v>
      </c>
    </row>
    <row r="28" spans="3:22" ht="17.25" customHeight="1">
      <c r="C28" s="105" t="s">
        <v>218</v>
      </c>
      <c r="D28" s="107" t="s">
        <v>273</v>
      </c>
      <c r="E28" s="105" t="s">
        <v>323</v>
      </c>
      <c r="F28" s="105">
        <v>2019</v>
      </c>
      <c r="G28" s="105">
        <v>2022</v>
      </c>
      <c r="H28" s="89" t="s">
        <v>369</v>
      </c>
      <c r="I28" s="92">
        <v>139.2226</v>
      </c>
      <c r="J28" s="92">
        <v>0</v>
      </c>
      <c r="K28" s="92">
        <v>65.442000000000007</v>
      </c>
      <c r="L28" s="92">
        <v>68.003</v>
      </c>
      <c r="M28" s="92">
        <f t="shared" si="5"/>
        <v>5.7775999999999925</v>
      </c>
      <c r="N28" s="110" t="s">
        <v>379</v>
      </c>
      <c r="O28" s="92" t="s">
        <v>379</v>
      </c>
      <c r="P28" s="106">
        <v>22.2056</v>
      </c>
      <c r="Q28" s="106"/>
      <c r="R28" s="106">
        <v>46.807000000000002</v>
      </c>
      <c r="S28" s="106">
        <v>70.209999999999994</v>
      </c>
      <c r="T28" s="106"/>
      <c r="U28" s="106">
        <v>139.2226</v>
      </c>
    </row>
    <row r="29" spans="3:22" ht="17.25" customHeight="1">
      <c r="C29" s="105" t="s">
        <v>219</v>
      </c>
      <c r="D29" s="107" t="s">
        <v>274</v>
      </c>
      <c r="E29" s="105" t="s">
        <v>324</v>
      </c>
      <c r="F29" s="105">
        <v>2020</v>
      </c>
      <c r="G29" s="105">
        <v>2021</v>
      </c>
      <c r="H29" s="89" t="s">
        <v>369</v>
      </c>
      <c r="I29" s="92">
        <v>110.5243759070536</v>
      </c>
      <c r="J29" s="92">
        <v>0</v>
      </c>
      <c r="K29" s="92">
        <v>28.146000000000001</v>
      </c>
      <c r="L29" s="92">
        <v>77.367000000000004</v>
      </c>
      <c r="M29" s="92">
        <f t="shared" si="5"/>
        <v>5.0113759070535906</v>
      </c>
      <c r="N29" s="110" t="s">
        <v>379</v>
      </c>
      <c r="O29" s="92" t="s">
        <v>379</v>
      </c>
      <c r="P29" s="106"/>
      <c r="Q29" s="106">
        <v>11.4612789070536</v>
      </c>
      <c r="R29" s="106">
        <v>99.063096999999999</v>
      </c>
      <c r="S29" s="106"/>
      <c r="T29" s="106"/>
      <c r="U29" s="106">
        <v>110.5243759070536</v>
      </c>
    </row>
    <row r="30" spans="3:22" ht="17.25" customHeight="1">
      <c r="C30" s="105" t="s">
        <v>220</v>
      </c>
      <c r="D30" s="107" t="s">
        <v>275</v>
      </c>
      <c r="E30" s="105" t="s">
        <v>325</v>
      </c>
      <c r="F30" s="105">
        <v>2020</v>
      </c>
      <c r="G30" s="105">
        <v>2021</v>
      </c>
      <c r="H30" s="89" t="s">
        <v>369</v>
      </c>
      <c r="I30" s="92">
        <v>248.44034377615199</v>
      </c>
      <c r="J30" s="92">
        <v>0</v>
      </c>
      <c r="K30" s="92">
        <v>66.286999999999992</v>
      </c>
      <c r="L30" s="92">
        <v>173.88</v>
      </c>
      <c r="M30" s="92">
        <f t="shared" si="5"/>
        <v>8.2733437761519895</v>
      </c>
      <c r="N30" s="110" t="s">
        <v>379</v>
      </c>
      <c r="O30" s="92" t="s">
        <v>379</v>
      </c>
      <c r="P30" s="106"/>
      <c r="Q30" s="106">
        <v>218.202269376152</v>
      </c>
      <c r="R30" s="106">
        <v>30.238074399999999</v>
      </c>
      <c r="S30" s="106"/>
      <c r="T30" s="106"/>
      <c r="U30" s="106">
        <v>248.44034377615199</v>
      </c>
    </row>
    <row r="31" spans="3:22" ht="17.25" customHeight="1">
      <c r="C31" s="105" t="s">
        <v>221</v>
      </c>
      <c r="D31" s="107" t="s">
        <v>276</v>
      </c>
      <c r="E31" s="105" t="s">
        <v>326</v>
      </c>
      <c r="F31" s="105">
        <v>2020</v>
      </c>
      <c r="G31" s="105">
        <v>2020</v>
      </c>
      <c r="H31" s="89" t="s">
        <v>369</v>
      </c>
      <c r="I31" s="92">
        <v>154.36803550841699</v>
      </c>
      <c r="J31" s="92">
        <v>0</v>
      </c>
      <c r="K31" s="92">
        <v>39.375999999999998</v>
      </c>
      <c r="L31" s="92">
        <v>108.05800000000001</v>
      </c>
      <c r="M31" s="92">
        <f t="shared" si="5"/>
        <v>6.9340355084169829</v>
      </c>
      <c r="N31" s="110" t="s">
        <v>379</v>
      </c>
      <c r="O31" s="92" t="s">
        <v>379</v>
      </c>
      <c r="P31" s="106"/>
      <c r="Q31" s="106">
        <v>154.36803550841699</v>
      </c>
      <c r="R31" s="106"/>
      <c r="S31" s="106"/>
      <c r="T31" s="106"/>
      <c r="U31" s="106">
        <v>154.36803550841699</v>
      </c>
    </row>
    <row r="32" spans="3:22" ht="17.25" customHeight="1">
      <c r="C32" s="105" t="s">
        <v>222</v>
      </c>
      <c r="D32" s="107" t="s">
        <v>277</v>
      </c>
      <c r="E32" s="105" t="s">
        <v>327</v>
      </c>
      <c r="F32" s="105">
        <v>2021</v>
      </c>
      <c r="G32" s="105">
        <v>2021</v>
      </c>
      <c r="H32" s="89" t="s">
        <v>369</v>
      </c>
      <c r="I32" s="92">
        <v>141.58962680371999</v>
      </c>
      <c r="J32" s="92">
        <v>0</v>
      </c>
      <c r="K32" s="92">
        <v>36.048999999999999</v>
      </c>
      <c r="L32" s="92">
        <v>99.111999999999995</v>
      </c>
      <c r="M32" s="92">
        <f t="shared" si="5"/>
        <v>6.4286268037199932</v>
      </c>
      <c r="N32" s="110" t="s">
        <v>379</v>
      </c>
      <c r="O32" s="92" t="s">
        <v>379</v>
      </c>
      <c r="P32" s="106"/>
      <c r="Q32" s="106"/>
      <c r="R32" s="106">
        <v>141.58962680371999</v>
      </c>
      <c r="S32" s="106"/>
      <c r="T32" s="106"/>
      <c r="U32" s="106">
        <v>141.58962680371999</v>
      </c>
    </row>
    <row r="33" spans="3:21" ht="17.25" customHeight="1">
      <c r="C33" s="105" t="s">
        <v>223</v>
      </c>
      <c r="D33" s="107" t="s">
        <v>278</v>
      </c>
      <c r="E33" s="105" t="s">
        <v>328</v>
      </c>
      <c r="F33" s="105">
        <v>2020</v>
      </c>
      <c r="G33" s="105">
        <v>2021</v>
      </c>
      <c r="H33" s="89" t="s">
        <v>369</v>
      </c>
      <c r="I33" s="92">
        <v>240.04405522239881</v>
      </c>
      <c r="J33" s="92">
        <v>0</v>
      </c>
      <c r="K33" s="92">
        <v>113.315</v>
      </c>
      <c r="L33" s="92">
        <v>116.343</v>
      </c>
      <c r="M33" s="92">
        <f t="shared" si="5"/>
        <v>10.386055222398809</v>
      </c>
      <c r="N33" s="110" t="s">
        <v>379</v>
      </c>
      <c r="O33" s="92" t="s">
        <v>379</v>
      </c>
      <c r="P33" s="106"/>
      <c r="Q33" s="106">
        <v>221.244646939039</v>
      </c>
      <c r="R33" s="106">
        <v>18.799408283359799</v>
      </c>
      <c r="S33" s="106"/>
      <c r="T33" s="106"/>
      <c r="U33" s="106">
        <v>240.04405522239881</v>
      </c>
    </row>
    <row r="34" spans="3:21" ht="17.25" customHeight="1">
      <c r="C34" s="105" t="s">
        <v>224</v>
      </c>
      <c r="D34" s="107" t="s">
        <v>279</v>
      </c>
      <c r="E34" s="105" t="s">
        <v>329</v>
      </c>
      <c r="F34" s="105">
        <v>2021</v>
      </c>
      <c r="G34" s="105">
        <v>2021</v>
      </c>
      <c r="H34" s="89" t="s">
        <v>369</v>
      </c>
      <c r="I34" s="92">
        <v>143.54473400000001</v>
      </c>
      <c r="J34" s="92">
        <v>0</v>
      </c>
      <c r="K34" s="92">
        <v>36.984000000000002</v>
      </c>
      <c r="L34" s="92">
        <v>100.044</v>
      </c>
      <c r="M34" s="92">
        <f t="shared" si="5"/>
        <v>6.5167339999999996</v>
      </c>
      <c r="N34" s="110" t="s">
        <v>379</v>
      </c>
      <c r="O34" s="92" t="s">
        <v>379</v>
      </c>
      <c r="P34" s="106"/>
      <c r="Q34" s="106"/>
      <c r="R34" s="106">
        <v>143.54473400000001</v>
      </c>
      <c r="S34" s="106"/>
      <c r="T34" s="106"/>
      <c r="U34" s="106">
        <v>143.54473400000001</v>
      </c>
    </row>
    <row r="35" spans="3:21" ht="17.25" customHeight="1">
      <c r="C35" s="105" t="s">
        <v>225</v>
      </c>
      <c r="D35" s="107" t="s">
        <v>280</v>
      </c>
      <c r="E35" s="105" t="s">
        <v>330</v>
      </c>
      <c r="F35" s="105"/>
      <c r="G35" s="105"/>
      <c r="H35" s="89" t="s">
        <v>369</v>
      </c>
      <c r="I35" s="92">
        <v>128.637</v>
      </c>
      <c r="J35" s="92">
        <v>0</v>
      </c>
      <c r="K35" s="93">
        <v>0</v>
      </c>
      <c r="L35" s="93">
        <v>0</v>
      </c>
      <c r="M35" s="92">
        <f t="shared" si="5"/>
        <v>128.637</v>
      </c>
      <c r="N35" s="110" t="s">
        <v>379</v>
      </c>
      <c r="O35" s="92" t="s">
        <v>379</v>
      </c>
      <c r="P35" s="106"/>
      <c r="Q35" s="106"/>
      <c r="R35" s="106"/>
      <c r="S35" s="106"/>
      <c r="T35" s="106">
        <v>128.637</v>
      </c>
      <c r="U35" s="106">
        <v>128.637</v>
      </c>
    </row>
    <row r="36" spans="3:21" ht="17.25" customHeight="1">
      <c r="C36" s="105" t="s">
        <v>226</v>
      </c>
      <c r="D36" s="107" t="s">
        <v>281</v>
      </c>
      <c r="E36" s="105" t="s">
        <v>331</v>
      </c>
      <c r="F36" s="105">
        <v>2018</v>
      </c>
      <c r="G36" s="105">
        <v>2023</v>
      </c>
      <c r="H36" s="89" t="s">
        <v>369</v>
      </c>
      <c r="I36" s="92">
        <v>506.36599999999999</v>
      </c>
      <c r="J36" s="92">
        <v>0</v>
      </c>
      <c r="K36" s="93">
        <v>0</v>
      </c>
      <c r="L36" s="93">
        <v>0</v>
      </c>
      <c r="M36" s="92">
        <f t="shared" si="5"/>
        <v>506.36599999999999</v>
      </c>
      <c r="N36" s="110" t="s">
        <v>379</v>
      </c>
      <c r="O36" s="92" t="s">
        <v>379</v>
      </c>
      <c r="P36" s="106"/>
      <c r="Q36" s="106"/>
      <c r="R36" s="106"/>
      <c r="S36" s="106"/>
      <c r="T36" s="106">
        <v>506.36599999999999</v>
      </c>
      <c r="U36" s="106">
        <v>506.36599999999999</v>
      </c>
    </row>
    <row r="37" spans="3:21" ht="17.25" customHeight="1">
      <c r="C37" s="105" t="s">
        <v>227</v>
      </c>
      <c r="D37" s="107" t="s">
        <v>282</v>
      </c>
      <c r="E37" s="105" t="s">
        <v>332</v>
      </c>
      <c r="F37" s="105">
        <v>2021</v>
      </c>
      <c r="G37" s="105">
        <v>2021</v>
      </c>
      <c r="H37" s="89" t="s">
        <v>369</v>
      </c>
      <c r="I37" s="92">
        <v>76.013000000000005</v>
      </c>
      <c r="J37" s="92">
        <v>0</v>
      </c>
      <c r="K37" s="92">
        <v>19.36</v>
      </c>
      <c r="L37" s="92">
        <v>53.209000000000003</v>
      </c>
      <c r="M37" s="92">
        <f t="shared" si="5"/>
        <v>3.4440000000000026</v>
      </c>
      <c r="N37" s="110" t="s">
        <v>379</v>
      </c>
      <c r="O37" s="92" t="s">
        <v>379</v>
      </c>
      <c r="P37" s="106"/>
      <c r="Q37" s="106"/>
      <c r="R37" s="106">
        <v>76.013000000000005</v>
      </c>
      <c r="S37" s="106"/>
      <c r="T37" s="106"/>
      <c r="U37" s="106">
        <v>76.013000000000005</v>
      </c>
    </row>
    <row r="38" spans="3:21" ht="17.25" customHeight="1">
      <c r="C38" s="105" t="s">
        <v>228</v>
      </c>
      <c r="D38" s="107" t="s">
        <v>283</v>
      </c>
      <c r="E38" s="105" t="s">
        <v>333</v>
      </c>
      <c r="F38" s="105">
        <v>2021</v>
      </c>
      <c r="G38" s="105">
        <v>2021</v>
      </c>
      <c r="H38" s="89" t="s">
        <v>369</v>
      </c>
      <c r="I38" s="92">
        <v>39.402000000000001</v>
      </c>
      <c r="J38" s="92">
        <v>0</v>
      </c>
      <c r="K38" s="92">
        <v>10.0436</v>
      </c>
      <c r="L38" s="92">
        <v>27.581</v>
      </c>
      <c r="M38" s="92">
        <f t="shared" si="5"/>
        <v>1.7774000000000036</v>
      </c>
      <c r="N38" s="110" t="s">
        <v>379</v>
      </c>
      <c r="O38" s="92" t="s">
        <v>379</v>
      </c>
      <c r="P38" s="106"/>
      <c r="Q38" s="106"/>
      <c r="R38" s="106">
        <v>39.402000000000001</v>
      </c>
      <c r="S38" s="106"/>
      <c r="T38" s="106"/>
      <c r="U38" s="106">
        <v>39.402000000000001</v>
      </c>
    </row>
    <row r="39" spans="3:21" ht="17.25" customHeight="1">
      <c r="C39" s="105" t="s">
        <v>229</v>
      </c>
      <c r="D39" s="107" t="s">
        <v>284</v>
      </c>
      <c r="E39" s="105" t="s">
        <v>334</v>
      </c>
      <c r="F39" s="105">
        <v>2021</v>
      </c>
      <c r="G39" s="105">
        <v>2021</v>
      </c>
      <c r="H39" s="89" t="s">
        <v>369</v>
      </c>
      <c r="I39" s="92">
        <v>57.125</v>
      </c>
      <c r="J39" s="92">
        <v>0</v>
      </c>
      <c r="K39" s="92">
        <v>29.983999999999998</v>
      </c>
      <c r="L39" s="92">
        <v>24.620999999999999</v>
      </c>
      <c r="M39" s="92">
        <f t="shared" si="5"/>
        <v>2.5200000000000031</v>
      </c>
      <c r="N39" s="110" t="s">
        <v>379</v>
      </c>
      <c r="O39" s="92" t="s">
        <v>379</v>
      </c>
      <c r="P39" s="106"/>
      <c r="Q39" s="106"/>
      <c r="R39" s="106">
        <v>57.125</v>
      </c>
      <c r="S39" s="106"/>
      <c r="T39" s="106"/>
      <c r="U39" s="106">
        <v>57.125</v>
      </c>
    </row>
    <row r="40" spans="3:21" ht="17.25" customHeight="1">
      <c r="C40" s="105" t="s">
        <v>230</v>
      </c>
      <c r="D40" s="107" t="s">
        <v>285</v>
      </c>
      <c r="E40" s="105" t="s">
        <v>335</v>
      </c>
      <c r="F40" s="105">
        <v>2021</v>
      </c>
      <c r="G40" s="105">
        <v>2021</v>
      </c>
      <c r="H40" s="89" t="s">
        <v>369</v>
      </c>
      <c r="I40" s="92">
        <v>41.06</v>
      </c>
      <c r="J40" s="92">
        <v>0</v>
      </c>
      <c r="K40" s="92">
        <v>21.505000000000003</v>
      </c>
      <c r="L40" s="92">
        <v>17.696999999999999</v>
      </c>
      <c r="M40" s="92">
        <f t="shared" si="5"/>
        <v>1.8580000000000005</v>
      </c>
      <c r="N40" s="110" t="s">
        <v>379</v>
      </c>
      <c r="O40" s="92" t="s">
        <v>379</v>
      </c>
      <c r="P40" s="106"/>
      <c r="Q40" s="106"/>
      <c r="R40" s="106">
        <v>41.06</v>
      </c>
      <c r="S40" s="106"/>
      <c r="T40" s="106"/>
      <c r="U40" s="106">
        <v>41.06</v>
      </c>
    </row>
    <row r="41" spans="3:21" ht="17.25" customHeight="1">
      <c r="C41" s="105" t="s">
        <v>231</v>
      </c>
      <c r="D41" s="107" t="s">
        <v>286</v>
      </c>
      <c r="E41" s="105" t="s">
        <v>336</v>
      </c>
      <c r="F41" s="105">
        <v>2021</v>
      </c>
      <c r="G41" s="105">
        <v>2021</v>
      </c>
      <c r="H41" s="89" t="s">
        <v>369</v>
      </c>
      <c r="I41" s="92">
        <v>52.179000000000002</v>
      </c>
      <c r="J41" s="92">
        <v>0</v>
      </c>
      <c r="K41" s="92">
        <v>27.327999999999999</v>
      </c>
      <c r="L41" s="92">
        <v>22.489000000000001</v>
      </c>
      <c r="M41" s="92">
        <f t="shared" si="5"/>
        <v>2.3620000000000019</v>
      </c>
      <c r="N41" s="110" t="s">
        <v>379</v>
      </c>
      <c r="O41" s="92" t="s">
        <v>379</v>
      </c>
      <c r="P41" s="106"/>
      <c r="Q41" s="106"/>
      <c r="R41" s="106">
        <v>52.179000000000002</v>
      </c>
      <c r="S41" s="106"/>
      <c r="T41" s="106"/>
      <c r="U41" s="106">
        <v>52.179000000000002</v>
      </c>
    </row>
    <row r="42" spans="3:21" ht="17.25" customHeight="1">
      <c r="C42" s="105" t="s">
        <v>232</v>
      </c>
      <c r="D42" s="107" t="s">
        <v>287</v>
      </c>
      <c r="E42" s="105" t="s">
        <v>337</v>
      </c>
      <c r="F42" s="105">
        <v>2021</v>
      </c>
      <c r="G42" s="105">
        <v>2021</v>
      </c>
      <c r="H42" s="89" t="s">
        <v>369</v>
      </c>
      <c r="I42" s="92">
        <v>61.709000000000003</v>
      </c>
      <c r="J42" s="92">
        <v>0</v>
      </c>
      <c r="K42" s="92">
        <v>32.311</v>
      </c>
      <c r="L42" s="92">
        <v>26.596</v>
      </c>
      <c r="M42" s="92">
        <f t="shared" si="5"/>
        <v>2.8020000000000032</v>
      </c>
      <c r="N42" s="110" t="s">
        <v>379</v>
      </c>
      <c r="O42" s="92" t="s">
        <v>379</v>
      </c>
      <c r="P42" s="106"/>
      <c r="Q42" s="106"/>
      <c r="R42" s="106">
        <v>61.709000000000003</v>
      </c>
      <c r="S42" s="106"/>
      <c r="T42" s="106"/>
      <c r="U42" s="106">
        <v>61.709000000000003</v>
      </c>
    </row>
    <row r="43" spans="3:21" ht="17.25" customHeight="1">
      <c r="C43" s="105" t="s">
        <v>233</v>
      </c>
      <c r="D43" s="107" t="s">
        <v>288</v>
      </c>
      <c r="E43" s="105" t="s">
        <v>338</v>
      </c>
      <c r="F43" s="105">
        <v>2021</v>
      </c>
      <c r="G43" s="105">
        <v>2022</v>
      </c>
      <c r="H43" s="89" t="s">
        <v>369</v>
      </c>
      <c r="I43" s="92">
        <v>61.860999999999997</v>
      </c>
      <c r="J43" s="92">
        <v>61.86</v>
      </c>
      <c r="K43" s="92">
        <v>32.250999999999998</v>
      </c>
      <c r="L43" s="92">
        <v>26.615000000000002</v>
      </c>
      <c r="M43" s="92">
        <f t="shared" si="5"/>
        <v>-58.865000000000002</v>
      </c>
      <c r="N43" s="110" t="s">
        <v>379</v>
      </c>
      <c r="O43" s="92" t="s">
        <v>379</v>
      </c>
      <c r="P43" s="106"/>
      <c r="Q43" s="106"/>
      <c r="R43" s="106">
        <v>19.361999999999998</v>
      </c>
      <c r="S43" s="106">
        <v>42.497999999999998</v>
      </c>
      <c r="T43" s="106"/>
      <c r="U43" s="106">
        <v>61.86</v>
      </c>
    </row>
    <row r="44" spans="3:21" ht="17.25" customHeight="1">
      <c r="C44" s="105" t="s">
        <v>234</v>
      </c>
      <c r="D44" s="107" t="s">
        <v>289</v>
      </c>
      <c r="E44" s="105" t="s">
        <v>339</v>
      </c>
      <c r="F44" s="105">
        <v>2022</v>
      </c>
      <c r="G44" s="105">
        <v>2022</v>
      </c>
      <c r="H44" s="89" t="s">
        <v>369</v>
      </c>
      <c r="I44" s="92">
        <v>73.602000000000004</v>
      </c>
      <c r="J44" s="92">
        <v>0</v>
      </c>
      <c r="K44" s="92">
        <v>0</v>
      </c>
      <c r="L44" s="92">
        <v>0</v>
      </c>
      <c r="M44" s="92">
        <f t="shared" si="5"/>
        <v>73.602000000000004</v>
      </c>
      <c r="N44" s="110" t="s">
        <v>379</v>
      </c>
      <c r="O44" s="92" t="s">
        <v>379</v>
      </c>
      <c r="P44" s="106"/>
      <c r="Q44" s="106"/>
      <c r="R44" s="106"/>
      <c r="S44" s="106">
        <v>73.602000000000004</v>
      </c>
      <c r="T44" s="106"/>
      <c r="U44" s="106">
        <v>73.602000000000004</v>
      </c>
    </row>
    <row r="45" spans="3:21" ht="17.25" customHeight="1">
      <c r="C45" s="105" t="s">
        <v>235</v>
      </c>
      <c r="D45" s="107" t="s">
        <v>290</v>
      </c>
      <c r="E45" s="105" t="s">
        <v>340</v>
      </c>
      <c r="F45" s="105">
        <v>2022</v>
      </c>
      <c r="G45" s="105">
        <v>2022</v>
      </c>
      <c r="H45" s="89" t="s">
        <v>369</v>
      </c>
      <c r="I45" s="92">
        <v>84.605000000000004</v>
      </c>
      <c r="J45" s="92">
        <v>0</v>
      </c>
      <c r="K45" s="92">
        <v>0</v>
      </c>
      <c r="L45" s="92">
        <v>0</v>
      </c>
      <c r="M45" s="92">
        <f t="shared" si="5"/>
        <v>84.605000000000004</v>
      </c>
      <c r="N45" s="110" t="s">
        <v>379</v>
      </c>
      <c r="O45" s="92" t="s">
        <v>379</v>
      </c>
      <c r="P45" s="106"/>
      <c r="Q45" s="106"/>
      <c r="R45" s="106"/>
      <c r="S45" s="106">
        <v>84.605000000000004</v>
      </c>
      <c r="T45" s="106"/>
      <c r="U45" s="106">
        <v>84.605000000000004</v>
      </c>
    </row>
    <row r="46" spans="3:21" ht="17.25" customHeight="1">
      <c r="C46" s="105" t="s">
        <v>236</v>
      </c>
      <c r="D46" s="107" t="s">
        <v>291</v>
      </c>
      <c r="E46" s="105" t="s">
        <v>341</v>
      </c>
      <c r="F46" s="105">
        <v>2022</v>
      </c>
      <c r="G46" s="105">
        <v>2022</v>
      </c>
      <c r="H46" s="89" t="s">
        <v>369</v>
      </c>
      <c r="I46" s="92">
        <v>29.337</v>
      </c>
      <c r="J46" s="92">
        <v>0</v>
      </c>
      <c r="K46" s="92">
        <v>0</v>
      </c>
      <c r="L46" s="92">
        <v>0</v>
      </c>
      <c r="M46" s="92">
        <f t="shared" si="5"/>
        <v>29.337</v>
      </c>
      <c r="N46" s="110" t="s">
        <v>379</v>
      </c>
      <c r="O46" s="92" t="s">
        <v>379</v>
      </c>
      <c r="P46" s="106"/>
      <c r="Q46" s="106"/>
      <c r="R46" s="106"/>
      <c r="S46" s="106">
        <v>29.337</v>
      </c>
      <c r="T46" s="106"/>
      <c r="U46" s="106">
        <v>29.337</v>
      </c>
    </row>
    <row r="47" spans="3:21" ht="17.25" customHeight="1">
      <c r="C47" s="105" t="s">
        <v>237</v>
      </c>
      <c r="D47" s="107" t="s">
        <v>292</v>
      </c>
      <c r="E47" s="105" t="s">
        <v>342</v>
      </c>
      <c r="F47" s="105">
        <v>2023</v>
      </c>
      <c r="G47" s="105">
        <v>2023</v>
      </c>
      <c r="H47" s="89" t="s">
        <v>369</v>
      </c>
      <c r="I47" s="92">
        <v>63.9</v>
      </c>
      <c r="J47" s="92">
        <v>0</v>
      </c>
      <c r="K47" s="92">
        <v>0</v>
      </c>
      <c r="L47" s="92">
        <v>0</v>
      </c>
      <c r="M47" s="92">
        <f t="shared" si="5"/>
        <v>63.9</v>
      </c>
      <c r="N47" s="110" t="s">
        <v>379</v>
      </c>
      <c r="O47" s="92" t="s">
        <v>379</v>
      </c>
      <c r="P47" s="106"/>
      <c r="Q47" s="106"/>
      <c r="R47" s="106"/>
      <c r="S47" s="106"/>
      <c r="T47" s="106">
        <v>63.9</v>
      </c>
      <c r="U47" s="106">
        <v>63.9</v>
      </c>
    </row>
    <row r="48" spans="3:21" ht="17.25" customHeight="1">
      <c r="C48" s="105" t="s">
        <v>238</v>
      </c>
      <c r="D48" s="107" t="s">
        <v>293</v>
      </c>
      <c r="E48" s="105" t="s">
        <v>343</v>
      </c>
      <c r="F48" s="105">
        <v>2023</v>
      </c>
      <c r="G48" s="105">
        <v>2023</v>
      </c>
      <c r="H48" s="89" t="s">
        <v>369</v>
      </c>
      <c r="I48" s="92">
        <v>203.548</v>
      </c>
      <c r="J48" s="92">
        <v>0</v>
      </c>
      <c r="K48" s="92">
        <v>0</v>
      </c>
      <c r="L48" s="92">
        <v>0</v>
      </c>
      <c r="M48" s="92">
        <f t="shared" si="5"/>
        <v>203.548</v>
      </c>
      <c r="N48" s="110" t="s">
        <v>379</v>
      </c>
      <c r="O48" s="92" t="s">
        <v>379</v>
      </c>
      <c r="P48" s="106"/>
      <c r="Q48" s="106"/>
      <c r="R48" s="106"/>
      <c r="S48" s="106"/>
      <c r="T48" s="106">
        <v>203.548</v>
      </c>
      <c r="U48" s="106">
        <v>203.548</v>
      </c>
    </row>
    <row r="49" spans="3:21" ht="17.25" customHeight="1">
      <c r="C49" s="105" t="s">
        <v>239</v>
      </c>
      <c r="D49" s="107" t="s">
        <v>294</v>
      </c>
      <c r="E49" s="105" t="s">
        <v>344</v>
      </c>
      <c r="F49" s="105">
        <v>2023</v>
      </c>
      <c r="G49" s="105">
        <v>2023</v>
      </c>
      <c r="H49" s="89" t="s">
        <v>369</v>
      </c>
      <c r="I49" s="92">
        <v>181.61</v>
      </c>
      <c r="J49" s="92">
        <v>0</v>
      </c>
      <c r="K49" s="92">
        <v>0</v>
      </c>
      <c r="L49" s="92">
        <v>0</v>
      </c>
      <c r="M49" s="92">
        <f t="shared" si="5"/>
        <v>181.61</v>
      </c>
      <c r="N49" s="110" t="s">
        <v>379</v>
      </c>
      <c r="O49" s="92" t="s">
        <v>379</v>
      </c>
      <c r="P49" s="106"/>
      <c r="Q49" s="106"/>
      <c r="R49" s="106"/>
      <c r="S49" s="106"/>
      <c r="T49" s="106">
        <v>181.61</v>
      </c>
      <c r="U49" s="106">
        <v>181.61</v>
      </c>
    </row>
    <row r="50" spans="3:21" ht="17.25" customHeight="1">
      <c r="C50" s="105" t="s">
        <v>240</v>
      </c>
      <c r="D50" s="107" t="s">
        <v>295</v>
      </c>
      <c r="E50" s="105" t="s">
        <v>345</v>
      </c>
      <c r="F50" s="105">
        <v>2023</v>
      </c>
      <c r="G50" s="105">
        <v>2023</v>
      </c>
      <c r="H50" s="90"/>
      <c r="I50" s="92">
        <v>190.161</v>
      </c>
      <c r="J50" s="92">
        <v>0</v>
      </c>
      <c r="K50" s="92">
        <v>0</v>
      </c>
      <c r="L50" s="92">
        <v>0</v>
      </c>
      <c r="M50" s="92">
        <f t="shared" si="5"/>
        <v>190.161</v>
      </c>
      <c r="N50" s="110" t="s">
        <v>379</v>
      </c>
      <c r="O50" s="92" t="s">
        <v>379</v>
      </c>
      <c r="P50" s="106"/>
      <c r="Q50" s="106"/>
      <c r="R50" s="106"/>
      <c r="S50" s="106"/>
      <c r="T50" s="106">
        <v>190.161</v>
      </c>
      <c r="U50" s="106">
        <v>190.161</v>
      </c>
    </row>
    <row r="51" spans="3:21" ht="17.25" customHeight="1">
      <c r="C51" s="105" t="s">
        <v>241</v>
      </c>
      <c r="D51" s="107" t="s">
        <v>296</v>
      </c>
      <c r="E51" s="105" t="s">
        <v>346</v>
      </c>
      <c r="F51" s="105">
        <v>2023</v>
      </c>
      <c r="G51" s="105">
        <v>2023</v>
      </c>
      <c r="H51" s="89" t="s">
        <v>369</v>
      </c>
      <c r="I51" s="92">
        <v>132.30699999999999</v>
      </c>
      <c r="J51" s="92">
        <v>0</v>
      </c>
      <c r="K51" s="92">
        <v>0</v>
      </c>
      <c r="L51" s="92">
        <v>0</v>
      </c>
      <c r="M51" s="92">
        <f t="shared" si="5"/>
        <v>132.30699999999999</v>
      </c>
      <c r="N51" s="110" t="s">
        <v>379</v>
      </c>
      <c r="O51" s="92" t="s">
        <v>379</v>
      </c>
      <c r="P51" s="106"/>
      <c r="Q51" s="106"/>
      <c r="R51" s="106"/>
      <c r="S51" s="106"/>
      <c r="T51" s="106">
        <v>132.30699999999999</v>
      </c>
      <c r="U51" s="106">
        <v>132.30699999999999</v>
      </c>
    </row>
    <row r="52" spans="3:21" ht="17.25" customHeight="1">
      <c r="C52" s="105" t="s">
        <v>242</v>
      </c>
      <c r="D52" s="107" t="s">
        <v>297</v>
      </c>
      <c r="E52" s="105" t="s">
        <v>347</v>
      </c>
      <c r="F52" s="105">
        <v>2023</v>
      </c>
      <c r="G52" s="105">
        <v>2023</v>
      </c>
      <c r="H52" s="89" t="s">
        <v>369</v>
      </c>
      <c r="I52" s="92">
        <v>85.04</v>
      </c>
      <c r="J52" s="92">
        <v>0</v>
      </c>
      <c r="K52" s="92">
        <v>0</v>
      </c>
      <c r="L52" s="92">
        <v>0</v>
      </c>
      <c r="M52" s="92">
        <f t="shared" si="5"/>
        <v>85.04</v>
      </c>
      <c r="N52" s="110" t="s">
        <v>379</v>
      </c>
      <c r="O52" s="92" t="s">
        <v>379</v>
      </c>
      <c r="P52" s="106"/>
      <c r="Q52" s="106"/>
      <c r="R52" s="106"/>
      <c r="S52" s="106"/>
      <c r="T52" s="106">
        <v>85.04</v>
      </c>
      <c r="U52" s="106">
        <v>85.04</v>
      </c>
    </row>
    <row r="53" spans="3:21" ht="17.25" customHeight="1">
      <c r="C53" s="105" t="s">
        <v>243</v>
      </c>
      <c r="D53" s="107" t="s">
        <v>298</v>
      </c>
      <c r="E53" s="105" t="s">
        <v>348</v>
      </c>
      <c r="F53" s="105">
        <v>2019</v>
      </c>
      <c r="G53" s="105">
        <v>2020</v>
      </c>
      <c r="H53" s="89" t="s">
        <v>369</v>
      </c>
      <c r="I53" s="92">
        <v>191.81555646202699</v>
      </c>
      <c r="J53" s="94">
        <v>0</v>
      </c>
      <c r="K53" s="94">
        <v>49.471000000000004</v>
      </c>
      <c r="L53" s="94">
        <v>133.678</v>
      </c>
      <c r="M53" s="92">
        <f t="shared" si="5"/>
        <v>8.666556462026989</v>
      </c>
      <c r="N53" s="110" t="s">
        <v>379</v>
      </c>
      <c r="O53" s="92" t="s">
        <v>379</v>
      </c>
      <c r="P53" s="106">
        <v>188.31555646202699</v>
      </c>
      <c r="Q53" s="106">
        <v>3.5</v>
      </c>
      <c r="R53" s="106"/>
      <c r="S53" s="106"/>
      <c r="T53" s="106"/>
      <c r="U53" s="106">
        <v>191.81555646202699</v>
      </c>
    </row>
    <row r="54" spans="3:21" ht="17.25" customHeight="1">
      <c r="C54" s="105" t="s">
        <v>244</v>
      </c>
      <c r="D54" s="107" t="s">
        <v>299</v>
      </c>
      <c r="E54" s="105" t="s">
        <v>349</v>
      </c>
      <c r="F54" s="105">
        <v>2021</v>
      </c>
      <c r="G54" s="105">
        <v>2021</v>
      </c>
      <c r="H54" s="89" t="s">
        <v>369</v>
      </c>
      <c r="I54" s="92">
        <v>54.685965849263802</v>
      </c>
      <c r="J54" s="92">
        <v>0</v>
      </c>
      <c r="K54" s="92">
        <v>13.928000000000001</v>
      </c>
      <c r="L54" s="92">
        <v>38.28</v>
      </c>
      <c r="M54" s="92">
        <f t="shared" si="5"/>
        <v>2.4779658492637964</v>
      </c>
      <c r="N54" s="110" t="s">
        <v>379</v>
      </c>
      <c r="O54" s="92" t="s">
        <v>379</v>
      </c>
      <c r="P54" s="106"/>
      <c r="Q54" s="106"/>
      <c r="R54" s="106">
        <v>54.685965849263802</v>
      </c>
      <c r="S54" s="106"/>
      <c r="T54" s="106"/>
      <c r="U54" s="106">
        <v>54.685965849263802</v>
      </c>
    </row>
    <row r="55" spans="3:21" ht="17.25" customHeight="1">
      <c r="C55" s="105" t="s">
        <v>245</v>
      </c>
      <c r="D55" s="107" t="s">
        <v>300</v>
      </c>
      <c r="E55" s="105" t="s">
        <v>350</v>
      </c>
      <c r="F55" s="105">
        <v>2021</v>
      </c>
      <c r="G55" s="105">
        <v>2021</v>
      </c>
      <c r="H55" s="89" t="s">
        <v>369</v>
      </c>
      <c r="I55" s="92">
        <v>53.271999999999998</v>
      </c>
      <c r="J55" s="92">
        <v>0</v>
      </c>
      <c r="K55" s="92">
        <v>13.669</v>
      </c>
      <c r="L55" s="92">
        <v>37.29</v>
      </c>
      <c r="M55" s="92">
        <f t="shared" si="5"/>
        <v>2.3129999999999953</v>
      </c>
      <c r="N55" s="110" t="s">
        <v>379</v>
      </c>
      <c r="O55" s="92" t="s">
        <v>379</v>
      </c>
      <c r="P55" s="106"/>
      <c r="Q55" s="106"/>
      <c r="R55" s="106">
        <v>53.271999999999998</v>
      </c>
      <c r="S55" s="106"/>
      <c r="T55" s="106"/>
      <c r="U55" s="106">
        <v>53.271999999999998</v>
      </c>
    </row>
    <row r="56" spans="3:21" ht="28.5" customHeight="1">
      <c r="C56" s="105" t="s">
        <v>246</v>
      </c>
      <c r="D56" s="107" t="s">
        <v>267</v>
      </c>
      <c r="E56" s="105"/>
      <c r="F56" s="105"/>
      <c r="G56" s="105"/>
      <c r="H56" s="89" t="s">
        <v>369</v>
      </c>
      <c r="I56" s="92">
        <f>SUM(I57:I73)</f>
        <v>4504.1383764158809</v>
      </c>
      <c r="J56" s="92">
        <f t="shared" ref="J56:M56" si="6">SUM(J57:J73)</f>
        <v>0</v>
      </c>
      <c r="K56" s="92">
        <f t="shared" si="6"/>
        <v>2319.66</v>
      </c>
      <c r="L56" s="92">
        <f t="shared" si="6"/>
        <v>1084.1570000000002</v>
      </c>
      <c r="M56" s="92">
        <f t="shared" si="6"/>
        <v>1100.3213764158802</v>
      </c>
      <c r="N56" s="110" t="s">
        <v>379</v>
      </c>
      <c r="O56" s="92" t="s">
        <v>379</v>
      </c>
      <c r="P56" s="106">
        <v>231.62045829039801</v>
      </c>
      <c r="Q56" s="106">
        <v>1902.4760525328668</v>
      </c>
      <c r="R56" s="106">
        <v>906.65840593005407</v>
      </c>
      <c r="S56" s="106">
        <v>1463.3834596625609</v>
      </c>
      <c r="T56" s="106">
        <v>0</v>
      </c>
      <c r="U56" s="106">
        <v>4504.1383764158809</v>
      </c>
    </row>
    <row r="57" spans="3:21" ht="28.5" customHeight="1">
      <c r="C57" s="105" t="s">
        <v>247</v>
      </c>
      <c r="D57" s="107" t="s">
        <v>301</v>
      </c>
      <c r="E57" s="105" t="s">
        <v>351</v>
      </c>
      <c r="F57" s="105">
        <v>2020</v>
      </c>
      <c r="G57" s="105">
        <v>2021</v>
      </c>
      <c r="H57" s="89" t="s">
        <v>369</v>
      </c>
      <c r="I57" s="92">
        <v>460.13938339999999</v>
      </c>
      <c r="J57" s="92">
        <v>0</v>
      </c>
      <c r="K57" s="92">
        <v>395.137</v>
      </c>
      <c r="L57" s="92">
        <v>46.013999999999996</v>
      </c>
      <c r="M57" s="92">
        <f>I57-J57-K57-L57</f>
        <v>18.988383399999989</v>
      </c>
      <c r="N57" s="110" t="s">
        <v>379</v>
      </c>
      <c r="O57" s="92" t="s">
        <v>379</v>
      </c>
      <c r="P57" s="106">
        <v>0</v>
      </c>
      <c r="Q57" s="106">
        <v>296.14828728497298</v>
      </c>
      <c r="R57" s="106">
        <v>163.99109611502701</v>
      </c>
      <c r="S57" s="106">
        <v>0</v>
      </c>
      <c r="T57" s="106">
        <v>0</v>
      </c>
      <c r="U57" s="106">
        <v>460.13938339999999</v>
      </c>
    </row>
    <row r="58" spans="3:21" ht="33.75" customHeight="1">
      <c r="C58" s="105" t="s">
        <v>248</v>
      </c>
      <c r="D58" s="107" t="s">
        <v>302</v>
      </c>
      <c r="E58" s="105" t="s">
        <v>352</v>
      </c>
      <c r="F58" s="105">
        <v>2020</v>
      </c>
      <c r="G58" s="105">
        <v>2021</v>
      </c>
      <c r="H58" s="89" t="s">
        <v>369</v>
      </c>
      <c r="I58" s="92">
        <v>460.13938339999999</v>
      </c>
      <c r="J58" s="92">
        <v>0</v>
      </c>
      <c r="K58" s="92">
        <v>395.137</v>
      </c>
      <c r="L58" s="92">
        <v>46.013999999999996</v>
      </c>
      <c r="M58" s="92">
        <f t="shared" ref="M58:M73" si="7">I58-J58-K58-L58</f>
        <v>18.988383399999989</v>
      </c>
      <c r="N58" s="110" t="s">
        <v>379</v>
      </c>
      <c r="O58" s="92" t="s">
        <v>379</v>
      </c>
      <c r="P58" s="106">
        <v>0</v>
      </c>
      <c r="Q58" s="106">
        <v>296.14828728497298</v>
      </c>
      <c r="R58" s="106">
        <v>163.99109611502701</v>
      </c>
      <c r="S58" s="106">
        <v>0</v>
      </c>
      <c r="T58" s="106">
        <v>0</v>
      </c>
      <c r="U58" s="106">
        <v>460.13938339999999</v>
      </c>
    </row>
    <row r="59" spans="3:21" ht="32.25" customHeight="1">
      <c r="C59" s="105" t="s">
        <v>249</v>
      </c>
      <c r="D59" s="107" t="s">
        <v>303</v>
      </c>
      <c r="E59" s="105" t="s">
        <v>353</v>
      </c>
      <c r="F59" s="105">
        <v>2020</v>
      </c>
      <c r="G59" s="105">
        <v>2021</v>
      </c>
      <c r="H59" s="89" t="s">
        <v>369</v>
      </c>
      <c r="I59" s="92">
        <v>640.73941480000008</v>
      </c>
      <c r="J59" s="92">
        <v>0</v>
      </c>
      <c r="K59" s="92">
        <v>324.613</v>
      </c>
      <c r="L59" s="92">
        <v>288.976</v>
      </c>
      <c r="M59" s="92">
        <f t="shared" si="7"/>
        <v>27.150414800000078</v>
      </c>
      <c r="N59" s="110" t="s">
        <v>379</v>
      </c>
      <c r="O59" s="92" t="s">
        <v>379</v>
      </c>
      <c r="P59" s="106">
        <v>0</v>
      </c>
      <c r="Q59" s="106">
        <v>544.62850258000003</v>
      </c>
      <c r="R59" s="106">
        <v>96.110912220000003</v>
      </c>
      <c r="S59" s="106">
        <v>0</v>
      </c>
      <c r="T59" s="106">
        <v>0</v>
      </c>
      <c r="U59" s="106">
        <v>640.73941480000008</v>
      </c>
    </row>
    <row r="60" spans="3:21" ht="51" customHeight="1">
      <c r="C60" s="105" t="s">
        <v>250</v>
      </c>
      <c r="D60" s="107" t="s">
        <v>304</v>
      </c>
      <c r="E60" s="105" t="s">
        <v>354</v>
      </c>
      <c r="F60" s="105">
        <v>2020</v>
      </c>
      <c r="G60" s="105">
        <v>2021</v>
      </c>
      <c r="H60" s="89" t="s">
        <v>369</v>
      </c>
      <c r="I60" s="92">
        <v>184.19756339999998</v>
      </c>
      <c r="J60" s="92">
        <v>0</v>
      </c>
      <c r="K60" s="92">
        <v>166.51</v>
      </c>
      <c r="L60" s="92">
        <v>10.02</v>
      </c>
      <c r="M60" s="92">
        <f t="shared" si="7"/>
        <v>7.6675633999999881</v>
      </c>
      <c r="N60" s="110" t="s">
        <v>379</v>
      </c>
      <c r="O60" s="92" t="s">
        <v>379</v>
      </c>
      <c r="P60" s="106">
        <v>0</v>
      </c>
      <c r="Q60" s="106">
        <v>101.30865987</v>
      </c>
      <c r="R60" s="106">
        <v>82.888903529999993</v>
      </c>
      <c r="S60" s="106">
        <v>0</v>
      </c>
      <c r="T60" s="106">
        <v>0</v>
      </c>
      <c r="U60" s="106">
        <v>184.19756339999998</v>
      </c>
    </row>
    <row r="61" spans="3:21" ht="50.25" customHeight="1">
      <c r="C61" s="105" t="s">
        <v>251</v>
      </c>
      <c r="D61" s="107" t="s">
        <v>305</v>
      </c>
      <c r="E61" s="105" t="s">
        <v>355</v>
      </c>
      <c r="F61" s="105">
        <v>2018</v>
      </c>
      <c r="G61" s="105">
        <v>2019</v>
      </c>
      <c r="H61" s="89" t="s">
        <v>369</v>
      </c>
      <c r="I61" s="92">
        <v>106.85899999999999</v>
      </c>
      <c r="J61" s="92">
        <v>0</v>
      </c>
      <c r="K61" s="92">
        <v>0</v>
      </c>
      <c r="L61" s="92">
        <v>0</v>
      </c>
      <c r="M61" s="92">
        <f t="shared" si="7"/>
        <v>106.85899999999999</v>
      </c>
      <c r="N61" s="110" t="s">
        <v>379</v>
      </c>
      <c r="O61" s="92" t="s">
        <v>379</v>
      </c>
      <c r="P61" s="106">
        <v>106.85899999999999</v>
      </c>
      <c r="Q61" s="106"/>
      <c r="R61" s="106"/>
      <c r="S61" s="106">
        <v>0</v>
      </c>
      <c r="T61" s="106">
        <v>0</v>
      </c>
      <c r="U61" s="106">
        <v>106.85899999999999</v>
      </c>
    </row>
    <row r="62" spans="3:21" ht="58.5" customHeight="1">
      <c r="C62" s="105" t="s">
        <v>252</v>
      </c>
      <c r="D62" s="107" t="s">
        <v>306</v>
      </c>
      <c r="E62" s="105" t="s">
        <v>356</v>
      </c>
      <c r="F62" s="105">
        <v>2021</v>
      </c>
      <c r="G62" s="105">
        <v>2022</v>
      </c>
      <c r="H62" s="89" t="s">
        <v>369</v>
      </c>
      <c r="I62" s="92">
        <v>380.56799999999998</v>
      </c>
      <c r="J62" s="92">
        <v>0</v>
      </c>
      <c r="K62" s="92">
        <v>186.56200000000001</v>
      </c>
      <c r="L62" s="92">
        <v>176.26400000000001</v>
      </c>
      <c r="M62" s="92">
        <f t="shared" si="7"/>
        <v>17.741999999999962</v>
      </c>
      <c r="N62" s="110" t="s">
        <v>379</v>
      </c>
      <c r="O62" s="92" t="s">
        <v>379</v>
      </c>
      <c r="P62" s="106"/>
      <c r="Q62" s="106"/>
      <c r="R62" s="106">
        <v>190.48099999999999</v>
      </c>
      <c r="S62" s="106">
        <v>190.08699999999999</v>
      </c>
      <c r="T62" s="106">
        <v>0</v>
      </c>
      <c r="U62" s="106">
        <v>380.56799999999998</v>
      </c>
    </row>
    <row r="63" spans="3:21" ht="32.25" customHeight="1">
      <c r="C63" s="105" t="s">
        <v>253</v>
      </c>
      <c r="D63" s="107" t="s">
        <v>307</v>
      </c>
      <c r="E63" s="105" t="s">
        <v>357</v>
      </c>
      <c r="F63" s="105">
        <v>2020</v>
      </c>
      <c r="G63" s="105">
        <v>2022</v>
      </c>
      <c r="H63" s="89" t="s">
        <v>369</v>
      </c>
      <c r="I63" s="92">
        <v>244.91800000000001</v>
      </c>
      <c r="J63" s="92">
        <v>0</v>
      </c>
      <c r="K63" s="92">
        <v>44.467999999999996</v>
      </c>
      <c r="L63" s="92">
        <v>46.302999999999997</v>
      </c>
      <c r="M63" s="92">
        <f t="shared" si="7"/>
        <v>154.14700000000002</v>
      </c>
      <c r="N63" s="110" t="s">
        <v>379</v>
      </c>
      <c r="O63" s="92" t="s">
        <v>379</v>
      </c>
      <c r="P63" s="106"/>
      <c r="Q63" s="106">
        <v>4.3559999999999999</v>
      </c>
      <c r="R63" s="106">
        <v>90.561999999999998</v>
      </c>
      <c r="S63" s="106">
        <v>150</v>
      </c>
      <c r="T63" s="106">
        <v>0</v>
      </c>
      <c r="U63" s="106">
        <v>244.91800000000001</v>
      </c>
    </row>
    <row r="64" spans="3:21" ht="33" customHeight="1">
      <c r="C64" s="105" t="s">
        <v>254</v>
      </c>
      <c r="D64" s="107" t="s">
        <v>308</v>
      </c>
      <c r="E64" s="105" t="s">
        <v>358</v>
      </c>
      <c r="F64" s="105">
        <v>2020</v>
      </c>
      <c r="G64" s="105">
        <v>2022</v>
      </c>
      <c r="H64" s="89" t="s">
        <v>369</v>
      </c>
      <c r="I64" s="92">
        <v>211.39600000000002</v>
      </c>
      <c r="J64" s="92">
        <v>0</v>
      </c>
      <c r="K64" s="92">
        <v>0</v>
      </c>
      <c r="L64" s="92">
        <v>0</v>
      </c>
      <c r="M64" s="92">
        <f t="shared" si="7"/>
        <v>211.39600000000002</v>
      </c>
      <c r="N64" s="110" t="s">
        <v>379</v>
      </c>
      <c r="O64" s="92" t="s">
        <v>379</v>
      </c>
      <c r="P64" s="106"/>
      <c r="Q64" s="106">
        <v>21.14</v>
      </c>
      <c r="R64" s="106">
        <v>40.256</v>
      </c>
      <c r="S64" s="106">
        <v>150</v>
      </c>
      <c r="T64" s="106">
        <v>0</v>
      </c>
      <c r="U64" s="106">
        <v>211.39600000000002</v>
      </c>
    </row>
    <row r="65" spans="3:21" ht="39.75" customHeight="1">
      <c r="C65" s="105" t="s">
        <v>255</v>
      </c>
      <c r="D65" s="107" t="s">
        <v>309</v>
      </c>
      <c r="E65" s="105" t="s">
        <v>359</v>
      </c>
      <c r="F65" s="105">
        <v>2019</v>
      </c>
      <c r="G65" s="105">
        <v>2020</v>
      </c>
      <c r="H65" s="89" t="s">
        <v>369</v>
      </c>
      <c r="I65" s="92">
        <v>307.53999999999996</v>
      </c>
      <c r="J65" s="92">
        <v>0</v>
      </c>
      <c r="K65" s="92">
        <v>114.691</v>
      </c>
      <c r="L65" s="92">
        <v>179.53200000000001</v>
      </c>
      <c r="M65" s="92">
        <f t="shared" si="7"/>
        <v>13.31699999999995</v>
      </c>
      <c r="N65" s="110" t="s">
        <v>379</v>
      </c>
      <c r="O65" s="92" t="s">
        <v>379</v>
      </c>
      <c r="P65" s="106">
        <v>46.131</v>
      </c>
      <c r="Q65" s="106">
        <v>261.40899999999999</v>
      </c>
      <c r="R65" s="106"/>
      <c r="S65" s="106">
        <v>0</v>
      </c>
      <c r="T65" s="106">
        <v>0</v>
      </c>
      <c r="U65" s="106">
        <v>307.53999999999996</v>
      </c>
    </row>
    <row r="66" spans="3:21" ht="31.5" customHeight="1">
      <c r="C66" s="105" t="s">
        <v>256</v>
      </c>
      <c r="D66" s="107" t="s">
        <v>310</v>
      </c>
      <c r="E66" s="105" t="s">
        <v>360</v>
      </c>
      <c r="F66" s="105">
        <v>2019</v>
      </c>
      <c r="G66" s="105">
        <v>2020</v>
      </c>
      <c r="H66" s="89" t="s">
        <v>369</v>
      </c>
      <c r="I66" s="92">
        <v>58.03</v>
      </c>
      <c r="J66" s="94">
        <v>0</v>
      </c>
      <c r="K66" s="94">
        <v>56.04</v>
      </c>
      <c r="L66" s="94">
        <v>0</v>
      </c>
      <c r="M66" s="92">
        <f t="shared" si="7"/>
        <v>1.990000000000002</v>
      </c>
      <c r="N66" s="110" t="s">
        <v>379</v>
      </c>
      <c r="O66" s="92" t="s">
        <v>379</v>
      </c>
      <c r="P66" s="106">
        <v>8.7044999999999995</v>
      </c>
      <c r="Q66" s="106">
        <v>49.325499999999998</v>
      </c>
      <c r="R66" s="106"/>
      <c r="S66" s="106">
        <v>0</v>
      </c>
      <c r="T66" s="106">
        <v>0</v>
      </c>
      <c r="U66" s="106">
        <v>58.03</v>
      </c>
    </row>
    <row r="67" spans="3:21" ht="51.75" customHeight="1">
      <c r="C67" s="105" t="s">
        <v>257</v>
      </c>
      <c r="D67" s="107" t="s">
        <v>311</v>
      </c>
      <c r="E67" s="105" t="s">
        <v>361</v>
      </c>
      <c r="F67" s="105">
        <v>2018</v>
      </c>
      <c r="G67" s="105">
        <v>2019</v>
      </c>
      <c r="H67" s="89" t="s">
        <v>369</v>
      </c>
      <c r="I67" s="92">
        <v>69.925958290398</v>
      </c>
      <c r="J67" s="94">
        <v>0</v>
      </c>
      <c r="K67" s="94">
        <v>0</v>
      </c>
      <c r="L67" s="94">
        <v>0</v>
      </c>
      <c r="M67" s="92">
        <f t="shared" si="7"/>
        <v>69.925958290398</v>
      </c>
      <c r="N67" s="110" t="s">
        <v>379</v>
      </c>
      <c r="O67" s="92" t="s">
        <v>379</v>
      </c>
      <c r="P67" s="106">
        <v>69.925958290398</v>
      </c>
      <c r="Q67" s="106">
        <v>0</v>
      </c>
      <c r="R67" s="106">
        <v>0</v>
      </c>
      <c r="S67" s="106">
        <v>0</v>
      </c>
      <c r="T67" s="106">
        <v>0</v>
      </c>
      <c r="U67" s="106">
        <v>69.925958290398</v>
      </c>
    </row>
    <row r="68" spans="3:21" ht="60.75" customHeight="1">
      <c r="C68" s="105" t="s">
        <v>258</v>
      </c>
      <c r="D68" s="107" t="s">
        <v>312</v>
      </c>
      <c r="E68" s="105" t="s">
        <v>362</v>
      </c>
      <c r="F68" s="105">
        <v>2020</v>
      </c>
      <c r="G68" s="105">
        <v>2020</v>
      </c>
      <c r="H68" s="89" t="s">
        <v>369</v>
      </c>
      <c r="I68" s="92">
        <v>328.01181551292098</v>
      </c>
      <c r="J68" s="94">
        <v>0</v>
      </c>
      <c r="K68" s="94">
        <v>147.822</v>
      </c>
      <c r="L68" s="94">
        <v>165.98699999999999</v>
      </c>
      <c r="M68" s="92">
        <f t="shared" si="7"/>
        <v>14.202815512920978</v>
      </c>
      <c r="N68" s="110" t="s">
        <v>379</v>
      </c>
      <c r="O68" s="92" t="s">
        <v>379</v>
      </c>
      <c r="P68" s="106">
        <v>0</v>
      </c>
      <c r="Q68" s="106">
        <v>328.01181551292098</v>
      </c>
      <c r="R68" s="106">
        <v>0</v>
      </c>
      <c r="S68" s="106">
        <v>0</v>
      </c>
      <c r="T68" s="106">
        <v>0</v>
      </c>
      <c r="U68" s="106">
        <v>328.01181551292098</v>
      </c>
    </row>
    <row r="69" spans="3:21" ht="39" customHeight="1">
      <c r="C69" s="105" t="s">
        <v>259</v>
      </c>
      <c r="D69" s="107" t="s">
        <v>313</v>
      </c>
      <c r="E69" s="105" t="s">
        <v>363</v>
      </c>
      <c r="F69" s="105">
        <v>2021</v>
      </c>
      <c r="G69" s="105">
        <v>2022</v>
      </c>
      <c r="H69" s="91" t="s">
        <v>369</v>
      </c>
      <c r="I69" s="92">
        <v>279.21485761256099</v>
      </c>
      <c r="J69" s="94">
        <v>0</v>
      </c>
      <c r="K69" s="94">
        <v>251.327</v>
      </c>
      <c r="L69" s="94">
        <v>15.637</v>
      </c>
      <c r="M69" s="92">
        <f t="shared" si="7"/>
        <v>12.250857612560992</v>
      </c>
      <c r="N69" s="110" t="s">
        <v>379</v>
      </c>
      <c r="O69" s="92" t="s">
        <v>379</v>
      </c>
      <c r="P69" s="106">
        <v>0</v>
      </c>
      <c r="Q69" s="106">
        <v>0</v>
      </c>
      <c r="R69" s="106">
        <v>38.377397950000002</v>
      </c>
      <c r="S69" s="106">
        <v>240.837459662561</v>
      </c>
      <c r="T69" s="106">
        <v>0</v>
      </c>
      <c r="U69" s="106">
        <v>279.21485761256099</v>
      </c>
    </row>
    <row r="70" spans="3:21" ht="45" customHeight="1">
      <c r="C70" s="105" t="s">
        <v>260</v>
      </c>
      <c r="D70" s="107" t="s">
        <v>314</v>
      </c>
      <c r="E70" s="105" t="s">
        <v>364</v>
      </c>
      <c r="F70" s="105">
        <v>2021</v>
      </c>
      <c r="G70" s="105">
        <v>2022</v>
      </c>
      <c r="H70" s="89" t="s">
        <v>369</v>
      </c>
      <c r="I70" s="92">
        <v>180.57900000000001</v>
      </c>
      <c r="J70" s="92">
        <v>0</v>
      </c>
      <c r="K70" s="92">
        <v>117.515</v>
      </c>
      <c r="L70" s="92">
        <v>54.17</v>
      </c>
      <c r="M70" s="92">
        <f t="shared" si="7"/>
        <v>8.8940000000000055</v>
      </c>
      <c r="N70" s="110" t="s">
        <v>379</v>
      </c>
      <c r="O70" s="92" t="s">
        <v>379</v>
      </c>
      <c r="P70" s="106">
        <v>0</v>
      </c>
      <c r="Q70" s="106">
        <v>0</v>
      </c>
      <c r="R70" s="106">
        <v>20</v>
      </c>
      <c r="S70" s="106">
        <v>160.57900000000001</v>
      </c>
      <c r="T70" s="106">
        <v>0</v>
      </c>
      <c r="U70" s="106">
        <v>180.57900000000001</v>
      </c>
    </row>
    <row r="71" spans="3:21" ht="57.75" customHeight="1">
      <c r="C71" s="105" t="s">
        <v>261</v>
      </c>
      <c r="D71" s="107" t="s">
        <v>315</v>
      </c>
      <c r="E71" s="105" t="s">
        <v>365</v>
      </c>
      <c r="F71" s="105">
        <v>2021</v>
      </c>
      <c r="G71" s="105">
        <v>2022</v>
      </c>
      <c r="H71" s="89" t="s">
        <v>369</v>
      </c>
      <c r="I71" s="92">
        <v>184.13800000000001</v>
      </c>
      <c r="J71" s="92">
        <v>0</v>
      </c>
      <c r="K71" s="92">
        <v>119.83799999999999</v>
      </c>
      <c r="L71" s="92">
        <v>55.24</v>
      </c>
      <c r="M71" s="92">
        <f t="shared" si="7"/>
        <v>9.0600000000000094</v>
      </c>
      <c r="N71" s="110" t="s">
        <v>379</v>
      </c>
      <c r="O71" s="92" t="s">
        <v>379</v>
      </c>
      <c r="P71" s="106">
        <v>0</v>
      </c>
      <c r="Q71" s="106">
        <v>0</v>
      </c>
      <c r="R71" s="106">
        <v>20</v>
      </c>
      <c r="S71" s="106">
        <v>164.13800000000001</v>
      </c>
      <c r="T71" s="106">
        <v>0</v>
      </c>
      <c r="U71" s="106">
        <v>184.13800000000001</v>
      </c>
    </row>
    <row r="72" spans="3:21" ht="73.5" customHeight="1">
      <c r="C72" s="105" t="s">
        <v>262</v>
      </c>
      <c r="D72" s="107" t="s">
        <v>316</v>
      </c>
      <c r="E72" s="105" t="s">
        <v>366</v>
      </c>
      <c r="F72" s="105">
        <v>2022</v>
      </c>
      <c r="G72" s="105">
        <v>2022</v>
      </c>
      <c r="H72" s="91" t="s">
        <v>369</v>
      </c>
      <c r="I72" s="92">
        <v>243.71199999999999</v>
      </c>
      <c r="J72" s="92">
        <v>0</v>
      </c>
      <c r="K72" s="92">
        <v>0</v>
      </c>
      <c r="L72" s="92">
        <v>0</v>
      </c>
      <c r="M72" s="92">
        <f t="shared" si="7"/>
        <v>243.71199999999999</v>
      </c>
      <c r="N72" s="110" t="s">
        <v>379</v>
      </c>
      <c r="O72" s="92" t="s">
        <v>379</v>
      </c>
      <c r="P72" s="106">
        <v>0</v>
      </c>
      <c r="Q72" s="106">
        <v>0</v>
      </c>
      <c r="R72" s="106">
        <v>0</v>
      </c>
      <c r="S72" s="106">
        <v>243.71199999999999</v>
      </c>
      <c r="T72" s="106">
        <v>0</v>
      </c>
      <c r="U72" s="106">
        <v>243.71199999999999</v>
      </c>
    </row>
    <row r="73" spans="3:21" ht="43.5" customHeight="1">
      <c r="C73" s="105" t="s">
        <v>263</v>
      </c>
      <c r="D73" s="107" t="s">
        <v>317</v>
      </c>
      <c r="E73" s="105" t="s">
        <v>367</v>
      </c>
      <c r="F73" s="105">
        <v>2022</v>
      </c>
      <c r="G73" s="105">
        <v>2022</v>
      </c>
      <c r="H73" s="89" t="s">
        <v>369</v>
      </c>
      <c r="I73" s="92">
        <v>164.03</v>
      </c>
      <c r="J73" s="92">
        <v>0</v>
      </c>
      <c r="K73" s="92">
        <v>0</v>
      </c>
      <c r="L73" s="92">
        <v>0</v>
      </c>
      <c r="M73" s="92">
        <f t="shared" si="7"/>
        <v>164.03</v>
      </c>
      <c r="N73" s="110" t="s">
        <v>379</v>
      </c>
      <c r="O73" s="92" t="s">
        <v>379</v>
      </c>
      <c r="P73" s="106">
        <v>0</v>
      </c>
      <c r="Q73" s="106">
        <v>0</v>
      </c>
      <c r="R73" s="106">
        <v>0</v>
      </c>
      <c r="S73" s="106">
        <v>164.03</v>
      </c>
      <c r="T73" s="106">
        <v>0</v>
      </c>
      <c r="U73" s="106">
        <v>164.03</v>
      </c>
    </row>
    <row r="74" spans="3:21" ht="25.5" customHeight="1">
      <c r="C74" s="105" t="s">
        <v>264</v>
      </c>
      <c r="D74" s="107" t="s">
        <v>318</v>
      </c>
      <c r="E74" s="105"/>
      <c r="F74" s="105"/>
      <c r="G74" s="105"/>
      <c r="H74" s="89" t="s">
        <v>369</v>
      </c>
      <c r="I74" s="92">
        <v>45.907799999999995</v>
      </c>
      <c r="J74" s="92">
        <v>0</v>
      </c>
      <c r="K74" s="92">
        <v>0</v>
      </c>
      <c r="L74" s="92">
        <v>0</v>
      </c>
      <c r="M74" s="92">
        <v>45.907799999999995</v>
      </c>
      <c r="N74" s="110" t="s">
        <v>379</v>
      </c>
      <c r="O74" s="92" t="s">
        <v>379</v>
      </c>
      <c r="P74" s="106">
        <v>9.1815599999999993</v>
      </c>
      <c r="Q74" s="106">
        <v>9.1815599999999993</v>
      </c>
      <c r="R74" s="106">
        <v>9.1815599999999993</v>
      </c>
      <c r="S74" s="106">
        <v>9.1815599999999993</v>
      </c>
      <c r="T74" s="106">
        <v>9.1815599999999993</v>
      </c>
      <c r="U74" s="106">
        <v>45.907799999999995</v>
      </c>
    </row>
    <row r="75" spans="3:21" ht="25.5" customHeight="1">
      <c r="C75" s="105" t="s">
        <v>265</v>
      </c>
      <c r="D75" s="107" t="s">
        <v>319</v>
      </c>
      <c r="E75" s="105" t="s">
        <v>368</v>
      </c>
      <c r="F75" s="105">
        <v>2019</v>
      </c>
      <c r="G75" s="105">
        <v>2023</v>
      </c>
      <c r="H75" s="91" t="s">
        <v>369</v>
      </c>
      <c r="I75" s="94">
        <v>45.907799999999995</v>
      </c>
      <c r="J75" s="94">
        <v>0</v>
      </c>
      <c r="K75" s="94">
        <v>0</v>
      </c>
      <c r="L75" s="94">
        <v>0</v>
      </c>
      <c r="M75" s="94">
        <v>45.907799999999995</v>
      </c>
      <c r="N75" s="110" t="s">
        <v>379</v>
      </c>
      <c r="O75" s="92" t="s">
        <v>379</v>
      </c>
      <c r="P75" s="106">
        <v>9.1815599999999993</v>
      </c>
      <c r="Q75" s="106">
        <v>9.1815599999999993</v>
      </c>
      <c r="R75" s="106">
        <v>9.1815599999999993</v>
      </c>
      <c r="S75" s="106">
        <v>9.1815599999999993</v>
      </c>
      <c r="T75" s="106">
        <v>9.1815599999999993</v>
      </c>
      <c r="U75" s="106">
        <v>45.907799999999995</v>
      </c>
    </row>
    <row r="76" spans="3:21" ht="25.5" customHeight="1"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</row>
    <row r="77" spans="3:21" ht="25.5" customHeight="1"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</row>
    <row r="79" spans="3:21" ht="45.75" customHeight="1">
      <c r="C79" s="133" t="s">
        <v>22</v>
      </c>
      <c r="D79" s="133"/>
      <c r="E79" s="133"/>
      <c r="F79" s="133"/>
      <c r="G79" s="133"/>
      <c r="H79" s="133"/>
      <c r="I79" s="133"/>
      <c r="J79" s="133"/>
      <c r="K79" s="133"/>
      <c r="L79" s="133"/>
      <c r="M79" s="133"/>
    </row>
    <row r="80" spans="3:21" ht="40.5" customHeight="1">
      <c r="C80" s="133" t="s">
        <v>23</v>
      </c>
      <c r="D80" s="133"/>
      <c r="E80" s="133"/>
      <c r="F80" s="133"/>
      <c r="G80" s="133"/>
      <c r="H80" s="133"/>
      <c r="I80" s="133"/>
      <c r="J80" s="133"/>
      <c r="K80" s="133"/>
      <c r="L80" s="133"/>
      <c r="M80" s="133"/>
    </row>
    <row r="81" spans="3:13" ht="74.25" customHeight="1">
      <c r="C81" s="133" t="s">
        <v>24</v>
      </c>
      <c r="D81" s="133"/>
      <c r="E81" s="133"/>
      <c r="F81" s="133"/>
      <c r="G81" s="133"/>
      <c r="H81" s="133"/>
      <c r="I81" s="133"/>
      <c r="J81" s="133"/>
      <c r="K81" s="133"/>
      <c r="L81" s="133"/>
      <c r="M81" s="133"/>
    </row>
    <row r="82" spans="3:13" ht="76.5" customHeight="1">
      <c r="C82" s="133" t="s">
        <v>25</v>
      </c>
      <c r="D82" s="133"/>
      <c r="E82" s="133"/>
      <c r="F82" s="133"/>
      <c r="G82" s="133"/>
      <c r="H82" s="133"/>
      <c r="I82" s="133"/>
      <c r="J82" s="133"/>
      <c r="K82" s="133"/>
      <c r="L82" s="133"/>
      <c r="M82" s="133"/>
    </row>
    <row r="83" spans="3:13" ht="25.5" customHeight="1">
      <c r="C83" s="133" t="s">
        <v>42</v>
      </c>
      <c r="D83" s="133"/>
      <c r="E83" s="133"/>
      <c r="F83" s="133"/>
      <c r="G83" s="133"/>
      <c r="H83" s="133"/>
      <c r="I83" s="133"/>
      <c r="J83" s="133"/>
      <c r="K83" s="133"/>
      <c r="L83" s="133"/>
      <c r="M83" s="133"/>
    </row>
    <row r="84" spans="3:13" ht="25.5" customHeight="1">
      <c r="C84" s="133" t="s">
        <v>43</v>
      </c>
      <c r="D84" s="133"/>
      <c r="E84" s="133"/>
      <c r="F84" s="133"/>
      <c r="G84" s="133"/>
      <c r="H84" s="133"/>
      <c r="I84" s="133"/>
      <c r="J84" s="133"/>
      <c r="K84" s="133"/>
      <c r="L84" s="133"/>
      <c r="M84" s="133"/>
    </row>
  </sheetData>
  <mergeCells count="22">
    <mergeCell ref="C81:M81"/>
    <mergeCell ref="C82:M82"/>
    <mergeCell ref="C83:M83"/>
    <mergeCell ref="C84:M84"/>
    <mergeCell ref="C12:U12"/>
    <mergeCell ref="H15:H16"/>
    <mergeCell ref="C11:U11"/>
    <mergeCell ref="C10:U10"/>
    <mergeCell ref="C9:U9"/>
    <mergeCell ref="C79:M79"/>
    <mergeCell ref="C80:M80"/>
    <mergeCell ref="I15:M15"/>
    <mergeCell ref="N15:O15"/>
    <mergeCell ref="P15:U15"/>
    <mergeCell ref="I16:M16"/>
    <mergeCell ref="N16:O16"/>
    <mergeCell ref="U16:U17"/>
    <mergeCell ref="C15:C17"/>
    <mergeCell ref="D15:D17"/>
    <mergeCell ref="E15:E17"/>
    <mergeCell ref="F15:F17"/>
    <mergeCell ref="G15:G16"/>
  </mergeCells>
  <hyperlinks>
    <hyperlink ref="P2" location="Par288" tooltip="&lt;1&gt;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" display="Par288"/>
    <hyperlink ref="P4" location="Par289" tooltip="&lt;2&gt; Указываются наименование органа исполнительной власти и реквизиты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" display="Par289"/>
    <hyperlink ref="N16" location="Par290" tooltip="&lt;3&gt; Словосочетания вида &quot;год X&quot;, &quot;год (X + 1)&quot;, &quot;год (X + 1)&quot; в различных падежах заменяются указанием года (четыре цифры и слово &quot;год&quot; в соответствующем падеже), который определяется как первый год реализации инвестиционной программы (если утверждается и" display="Par290"/>
    <hyperlink ref="P16" location="Par290" tooltip="&lt;3&gt; Словосочетания вида &quot;год X&quot;, &quot;год (X + 1)&quot;, &quot;год (X + 1)&quot; в различных падежах заменяются указанием года (четыре цифры и слово &quot;год&quot; в соответствующем падеже), который определяется как первый год реализации инвестиционной программы (если утверждается и" display="Par290"/>
    <hyperlink ref="Q16" location="Par290" tooltip="&lt;3&gt; Словосочетания вида &quot;год X&quot;, &quot;год (X + 1)&quot;, &quot;год (X + 1)&quot; в различных падежах заменяются указанием года (четыре цифры и слово &quot;год&quot; в соответствующем падеже), который определяется как первый год реализации инвестиционной программы (если утверждается и" display="Par290"/>
    <hyperlink ref="T16" location="Par290" tooltip="&lt;3&gt; Словосочетания вида &quot;год X&quot;, &quot;год (X + 1)&quot;, &quot;год (X + 1)&quot; в различных падежах заменяются указанием года (четыре цифры и слово &quot;год&quot; в соответствующем падеже), который определяется как первый год реализации инвестиционной программы (если утверждается и" display="Par290"/>
  </hyperlink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3:Z86"/>
  <sheetViews>
    <sheetView topLeftCell="A13" zoomScale="60" zoomScaleNormal="60" workbookViewId="0">
      <selection activeCell="C58" sqref="C58"/>
    </sheetView>
  </sheetViews>
  <sheetFormatPr defaultRowHeight="12"/>
  <cols>
    <col min="1" max="3" width="9.140625" style="5"/>
    <col min="4" max="4" width="90.140625" style="5" customWidth="1"/>
    <col min="5" max="5" width="18.85546875" style="5" customWidth="1"/>
    <col min="6" max="6" width="17.7109375" style="5" customWidth="1"/>
    <col min="7" max="7" width="11.7109375" style="5" customWidth="1"/>
    <col min="8" max="8" width="10.85546875" style="5" customWidth="1"/>
    <col min="9" max="16384" width="9.140625" style="5"/>
  </cols>
  <sheetData>
    <row r="3" spans="3:26">
      <c r="C3" s="4" t="s">
        <v>0</v>
      </c>
    </row>
    <row r="4" spans="3:26">
      <c r="C4" s="6" t="s">
        <v>1</v>
      </c>
    </row>
    <row r="5" spans="3:26">
      <c r="C5" s="4" t="s">
        <v>2</v>
      </c>
    </row>
    <row r="6" spans="3:26">
      <c r="C6" s="6"/>
    </row>
    <row r="7" spans="3:26">
      <c r="C7" s="6" t="s">
        <v>3</v>
      </c>
    </row>
    <row r="8" spans="3:26">
      <c r="C8" s="6"/>
    </row>
    <row r="10" spans="3:26" ht="15" customHeight="1">
      <c r="C10" s="137" t="s">
        <v>44</v>
      </c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</row>
    <row r="11" spans="3:26" ht="15" customHeight="1">
      <c r="C11" s="138" t="s">
        <v>210</v>
      </c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</row>
    <row r="12" spans="3:26">
      <c r="G12" s="7"/>
    </row>
    <row r="13" spans="3:26" ht="15" customHeight="1">
      <c r="C13" s="137" t="s">
        <v>469</v>
      </c>
      <c r="D13" s="137"/>
      <c r="E13" s="137"/>
      <c r="F13" s="137"/>
      <c r="G13" s="137"/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</row>
    <row r="14" spans="3:26" ht="15" customHeight="1">
      <c r="C14" s="137" t="s">
        <v>6</v>
      </c>
      <c r="D14" s="137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</row>
    <row r="17" spans="3:26" ht="35.25" customHeight="1">
      <c r="C17" s="139" t="s">
        <v>7</v>
      </c>
      <c r="D17" s="139" t="s">
        <v>187</v>
      </c>
      <c r="E17" s="139" t="s">
        <v>8</v>
      </c>
      <c r="F17" s="139" t="s">
        <v>45</v>
      </c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</row>
    <row r="18" spans="3:26" ht="98.25" customHeight="1">
      <c r="C18" s="139"/>
      <c r="D18" s="139"/>
      <c r="E18" s="139"/>
      <c r="F18" s="139" t="s">
        <v>46</v>
      </c>
      <c r="G18" s="139"/>
      <c r="H18" s="139"/>
      <c r="I18" s="139" t="s">
        <v>47</v>
      </c>
      <c r="J18" s="139"/>
      <c r="K18" s="139"/>
      <c r="L18" s="139" t="s">
        <v>48</v>
      </c>
      <c r="M18" s="139"/>
      <c r="N18" s="139"/>
      <c r="O18" s="139" t="s">
        <v>49</v>
      </c>
      <c r="P18" s="139"/>
      <c r="Q18" s="139"/>
      <c r="R18" s="139" t="s">
        <v>50</v>
      </c>
      <c r="S18" s="139"/>
      <c r="T18" s="139"/>
      <c r="U18" s="139" t="s">
        <v>51</v>
      </c>
      <c r="V18" s="139"/>
      <c r="W18" s="139"/>
      <c r="X18" s="139" t="s">
        <v>52</v>
      </c>
      <c r="Y18" s="139"/>
      <c r="Z18" s="139"/>
    </row>
    <row r="19" spans="3:26" ht="160.5" customHeight="1">
      <c r="C19" s="139"/>
      <c r="D19" s="139"/>
      <c r="E19" s="139"/>
      <c r="F19" s="95" t="s">
        <v>373</v>
      </c>
      <c r="G19" s="22" t="s">
        <v>374</v>
      </c>
      <c r="H19" s="22" t="s">
        <v>375</v>
      </c>
      <c r="I19" s="22" t="s">
        <v>376</v>
      </c>
      <c r="J19" s="22" t="s">
        <v>377</v>
      </c>
      <c r="K19" s="22" t="s">
        <v>378</v>
      </c>
      <c r="L19" s="22" t="s">
        <v>53</v>
      </c>
      <c r="M19" s="22" t="s">
        <v>53</v>
      </c>
      <c r="N19" s="22" t="s">
        <v>54</v>
      </c>
      <c r="O19" s="22" t="s">
        <v>53</v>
      </c>
      <c r="P19" s="22" t="s">
        <v>53</v>
      </c>
      <c r="Q19" s="22" t="s">
        <v>54</v>
      </c>
      <c r="R19" s="22" t="s">
        <v>53</v>
      </c>
      <c r="S19" s="22" t="s">
        <v>53</v>
      </c>
      <c r="T19" s="22" t="s">
        <v>54</v>
      </c>
      <c r="U19" s="22" t="s">
        <v>53</v>
      </c>
      <c r="V19" s="22" t="s">
        <v>53</v>
      </c>
      <c r="W19" s="22" t="s">
        <v>54</v>
      </c>
      <c r="X19" s="22" t="s">
        <v>53</v>
      </c>
      <c r="Y19" s="22" t="s">
        <v>53</v>
      </c>
      <c r="Z19" s="22" t="s">
        <v>54</v>
      </c>
    </row>
    <row r="20" spans="3:26" ht="20.25" customHeight="1">
      <c r="C20" s="19">
        <v>1</v>
      </c>
      <c r="D20" s="19">
        <v>2</v>
      </c>
      <c r="E20" s="19">
        <v>3</v>
      </c>
      <c r="F20" s="19">
        <v>4.0999999999999996</v>
      </c>
      <c r="G20" s="19">
        <v>4.2</v>
      </c>
      <c r="H20" s="19" t="s">
        <v>55</v>
      </c>
      <c r="I20" s="19">
        <v>5.0999999999999996</v>
      </c>
      <c r="J20" s="19">
        <v>5.2</v>
      </c>
      <c r="K20" s="19" t="s">
        <v>56</v>
      </c>
      <c r="L20" s="19">
        <v>6.1</v>
      </c>
      <c r="M20" s="19">
        <v>6.2</v>
      </c>
      <c r="N20" s="19" t="s">
        <v>57</v>
      </c>
      <c r="O20" s="19">
        <v>7.1</v>
      </c>
      <c r="P20" s="19">
        <v>7.2</v>
      </c>
      <c r="Q20" s="19" t="s">
        <v>58</v>
      </c>
      <c r="R20" s="19">
        <v>8.1</v>
      </c>
      <c r="S20" s="19">
        <v>8.1999999999999993</v>
      </c>
      <c r="T20" s="19" t="s">
        <v>59</v>
      </c>
      <c r="U20" s="19">
        <v>9.1</v>
      </c>
      <c r="V20" s="19">
        <v>9.1999999999999993</v>
      </c>
      <c r="W20" s="19" t="s">
        <v>60</v>
      </c>
      <c r="X20" s="19">
        <v>10.1</v>
      </c>
      <c r="Y20" s="19">
        <v>10.199999999999999</v>
      </c>
      <c r="Z20" s="19" t="s">
        <v>61</v>
      </c>
    </row>
    <row r="21" spans="3:26" ht="24" customHeight="1">
      <c r="C21" s="21">
        <v>0</v>
      </c>
      <c r="D21" s="20" t="s">
        <v>174</v>
      </c>
      <c r="E21" s="19"/>
      <c r="F21" s="86"/>
      <c r="G21" s="86"/>
      <c r="H21" s="86"/>
      <c r="I21" s="86"/>
      <c r="J21" s="86"/>
      <c r="K21" s="86"/>
      <c r="L21" s="86" t="s">
        <v>379</v>
      </c>
      <c r="M21" s="86" t="s">
        <v>379</v>
      </c>
      <c r="N21" s="86" t="s">
        <v>379</v>
      </c>
      <c r="O21" s="86" t="s">
        <v>379</v>
      </c>
      <c r="P21" s="86" t="s">
        <v>379</v>
      </c>
      <c r="Q21" s="86" t="s">
        <v>379</v>
      </c>
      <c r="R21" s="86" t="s">
        <v>379</v>
      </c>
      <c r="S21" s="86" t="s">
        <v>379</v>
      </c>
      <c r="T21" s="86" t="s">
        <v>379</v>
      </c>
      <c r="U21" s="86" t="s">
        <v>379</v>
      </c>
      <c r="V21" s="86" t="s">
        <v>379</v>
      </c>
      <c r="W21" s="86" t="s">
        <v>379</v>
      </c>
      <c r="X21" s="86" t="s">
        <v>379</v>
      </c>
      <c r="Y21" s="86" t="s">
        <v>379</v>
      </c>
      <c r="Z21" s="20" t="s">
        <v>379</v>
      </c>
    </row>
    <row r="22" spans="3:26" ht="24" customHeight="1">
      <c r="C22" s="21" t="s">
        <v>211</v>
      </c>
      <c r="D22" s="20" t="s">
        <v>266</v>
      </c>
      <c r="E22" s="82"/>
      <c r="F22" s="86"/>
      <c r="G22" s="86"/>
      <c r="H22" s="86"/>
      <c r="I22" s="86"/>
      <c r="J22" s="86"/>
      <c r="K22" s="86"/>
      <c r="L22" s="86" t="s">
        <v>379</v>
      </c>
      <c r="M22" s="86" t="s">
        <v>379</v>
      </c>
      <c r="N22" s="86" t="s">
        <v>379</v>
      </c>
      <c r="O22" s="86" t="s">
        <v>379</v>
      </c>
      <c r="P22" s="86" t="s">
        <v>379</v>
      </c>
      <c r="Q22" s="86" t="s">
        <v>379</v>
      </c>
      <c r="R22" s="86" t="s">
        <v>379</v>
      </c>
      <c r="S22" s="86" t="s">
        <v>379</v>
      </c>
      <c r="T22" s="86" t="s">
        <v>379</v>
      </c>
      <c r="U22" s="86" t="s">
        <v>379</v>
      </c>
      <c r="V22" s="86" t="s">
        <v>379</v>
      </c>
      <c r="W22" s="86" t="s">
        <v>379</v>
      </c>
      <c r="X22" s="86" t="s">
        <v>379</v>
      </c>
      <c r="Y22" s="86" t="s">
        <v>379</v>
      </c>
      <c r="Z22" s="20" t="s">
        <v>379</v>
      </c>
    </row>
    <row r="23" spans="3:26" ht="24" customHeight="1">
      <c r="C23" s="21" t="s">
        <v>212</v>
      </c>
      <c r="D23" s="20" t="s">
        <v>267</v>
      </c>
      <c r="E23" s="82"/>
      <c r="F23" s="86"/>
      <c r="G23" s="86"/>
      <c r="H23" s="86"/>
      <c r="I23" s="86"/>
      <c r="J23" s="86"/>
      <c r="K23" s="86"/>
      <c r="L23" s="86" t="s">
        <v>379</v>
      </c>
      <c r="M23" s="86" t="s">
        <v>379</v>
      </c>
      <c r="N23" s="86" t="s">
        <v>379</v>
      </c>
      <c r="O23" s="86" t="s">
        <v>379</v>
      </c>
      <c r="P23" s="86" t="s">
        <v>379</v>
      </c>
      <c r="Q23" s="86" t="s">
        <v>379</v>
      </c>
      <c r="R23" s="86" t="s">
        <v>379</v>
      </c>
      <c r="S23" s="86" t="s">
        <v>379</v>
      </c>
      <c r="T23" s="86" t="s">
        <v>379</v>
      </c>
      <c r="U23" s="86" t="s">
        <v>379</v>
      </c>
      <c r="V23" s="86" t="s">
        <v>379</v>
      </c>
      <c r="W23" s="86" t="s">
        <v>379</v>
      </c>
      <c r="X23" s="86" t="s">
        <v>379</v>
      </c>
      <c r="Y23" s="86" t="s">
        <v>379</v>
      </c>
      <c r="Z23" s="20" t="s">
        <v>379</v>
      </c>
    </row>
    <row r="24" spans="3:26" ht="24" customHeight="1">
      <c r="C24" s="21" t="s">
        <v>213</v>
      </c>
      <c r="D24" s="20" t="s">
        <v>268</v>
      </c>
      <c r="E24" s="82"/>
      <c r="F24" s="86"/>
      <c r="G24" s="86"/>
      <c r="H24" s="86"/>
      <c r="I24" s="86"/>
      <c r="J24" s="86"/>
      <c r="K24" s="86"/>
      <c r="L24" s="86" t="s">
        <v>379</v>
      </c>
      <c r="M24" s="86" t="s">
        <v>379</v>
      </c>
      <c r="N24" s="86" t="s">
        <v>379</v>
      </c>
      <c r="O24" s="86" t="s">
        <v>379</v>
      </c>
      <c r="P24" s="86" t="s">
        <v>379</v>
      </c>
      <c r="Q24" s="86" t="s">
        <v>379</v>
      </c>
      <c r="R24" s="86" t="s">
        <v>379</v>
      </c>
      <c r="S24" s="86" t="s">
        <v>379</v>
      </c>
      <c r="T24" s="86" t="s">
        <v>379</v>
      </c>
      <c r="U24" s="86" t="s">
        <v>379</v>
      </c>
      <c r="V24" s="86" t="s">
        <v>379</v>
      </c>
      <c r="W24" s="86" t="s">
        <v>379</v>
      </c>
      <c r="X24" s="86" t="s">
        <v>379</v>
      </c>
      <c r="Y24" s="86" t="s">
        <v>379</v>
      </c>
      <c r="Z24" s="20" t="s">
        <v>379</v>
      </c>
    </row>
    <row r="25" spans="3:26" ht="24" customHeight="1">
      <c r="C25" s="21">
        <v>1</v>
      </c>
      <c r="D25" s="20" t="s">
        <v>175</v>
      </c>
      <c r="E25" s="82"/>
      <c r="F25" s="86"/>
      <c r="G25" s="86"/>
      <c r="H25" s="86"/>
      <c r="I25" s="86"/>
      <c r="J25" s="86"/>
      <c r="K25" s="86"/>
      <c r="L25" s="86" t="s">
        <v>379</v>
      </c>
      <c r="M25" s="86" t="s">
        <v>379</v>
      </c>
      <c r="N25" s="86" t="s">
        <v>379</v>
      </c>
      <c r="O25" s="86" t="s">
        <v>379</v>
      </c>
      <c r="P25" s="86" t="s">
        <v>379</v>
      </c>
      <c r="Q25" s="86" t="s">
        <v>379</v>
      </c>
      <c r="R25" s="86" t="s">
        <v>379</v>
      </c>
      <c r="S25" s="86" t="s">
        <v>379</v>
      </c>
      <c r="T25" s="86" t="s">
        <v>379</v>
      </c>
      <c r="U25" s="86" t="s">
        <v>379</v>
      </c>
      <c r="V25" s="86" t="s">
        <v>379</v>
      </c>
      <c r="W25" s="86" t="s">
        <v>379</v>
      </c>
      <c r="X25" s="86" t="s">
        <v>379</v>
      </c>
      <c r="Y25" s="86" t="s">
        <v>379</v>
      </c>
      <c r="Z25" s="20" t="s">
        <v>379</v>
      </c>
    </row>
    <row r="26" spans="3:26" ht="33.75" customHeight="1">
      <c r="C26" s="21" t="s">
        <v>214</v>
      </c>
      <c r="D26" s="20" t="s">
        <v>269</v>
      </c>
      <c r="E26" s="82"/>
      <c r="F26" s="86"/>
      <c r="G26" s="86"/>
      <c r="H26" s="86"/>
      <c r="I26" s="86"/>
      <c r="J26" s="86"/>
      <c r="K26" s="86"/>
      <c r="L26" s="86" t="s">
        <v>379</v>
      </c>
      <c r="M26" s="86" t="s">
        <v>379</v>
      </c>
      <c r="N26" s="86" t="s">
        <v>379</v>
      </c>
      <c r="O26" s="86" t="s">
        <v>379</v>
      </c>
      <c r="P26" s="86" t="s">
        <v>379</v>
      </c>
      <c r="Q26" s="86" t="s">
        <v>379</v>
      </c>
      <c r="R26" s="86" t="s">
        <v>379</v>
      </c>
      <c r="S26" s="86" t="s">
        <v>379</v>
      </c>
      <c r="T26" s="86" t="s">
        <v>379</v>
      </c>
      <c r="U26" s="86" t="s">
        <v>379</v>
      </c>
      <c r="V26" s="86" t="s">
        <v>379</v>
      </c>
      <c r="W26" s="86" t="s">
        <v>379</v>
      </c>
      <c r="X26" s="86" t="s">
        <v>379</v>
      </c>
      <c r="Y26" s="86" t="s">
        <v>379</v>
      </c>
      <c r="Z26" s="20" t="s">
        <v>379</v>
      </c>
    </row>
    <row r="27" spans="3:26" ht="24" customHeight="1">
      <c r="C27" s="21" t="s">
        <v>215</v>
      </c>
      <c r="D27" s="20" t="s">
        <v>270</v>
      </c>
      <c r="E27" s="82" t="s">
        <v>320</v>
      </c>
      <c r="F27" s="86" t="s">
        <v>372</v>
      </c>
      <c r="G27" s="86" t="s">
        <v>372</v>
      </c>
      <c r="H27" s="86"/>
      <c r="I27" s="86"/>
      <c r="J27" s="86"/>
      <c r="K27" s="86"/>
      <c r="L27" s="86" t="s">
        <v>379</v>
      </c>
      <c r="M27" s="86" t="s">
        <v>379</v>
      </c>
      <c r="N27" s="86" t="s">
        <v>379</v>
      </c>
      <c r="O27" s="86" t="s">
        <v>379</v>
      </c>
      <c r="P27" s="86" t="s">
        <v>379</v>
      </c>
      <c r="Q27" s="86" t="s">
        <v>379</v>
      </c>
      <c r="R27" s="86" t="s">
        <v>379</v>
      </c>
      <c r="S27" s="86" t="s">
        <v>379</v>
      </c>
      <c r="T27" s="86" t="s">
        <v>379</v>
      </c>
      <c r="U27" s="86" t="s">
        <v>379</v>
      </c>
      <c r="V27" s="86" t="s">
        <v>379</v>
      </c>
      <c r="W27" s="86" t="s">
        <v>379</v>
      </c>
      <c r="X27" s="86" t="s">
        <v>379</v>
      </c>
      <c r="Y27" s="86" t="s">
        <v>379</v>
      </c>
      <c r="Z27" s="20" t="s">
        <v>379</v>
      </c>
    </row>
    <row r="28" spans="3:26" ht="24" customHeight="1">
      <c r="C28" s="21" t="s">
        <v>216</v>
      </c>
      <c r="D28" s="20" t="s">
        <v>271</v>
      </c>
      <c r="E28" s="82" t="s">
        <v>321</v>
      </c>
      <c r="F28" s="86"/>
      <c r="G28" s="86"/>
      <c r="H28" s="86"/>
      <c r="I28" s="86"/>
      <c r="J28" s="86" t="s">
        <v>372</v>
      </c>
      <c r="K28" s="86"/>
      <c r="L28" s="86" t="s">
        <v>379</v>
      </c>
      <c r="M28" s="86" t="s">
        <v>379</v>
      </c>
      <c r="N28" s="86" t="s">
        <v>379</v>
      </c>
      <c r="O28" s="86" t="s">
        <v>379</v>
      </c>
      <c r="P28" s="86" t="s">
        <v>379</v>
      </c>
      <c r="Q28" s="86" t="s">
        <v>379</v>
      </c>
      <c r="R28" s="86" t="s">
        <v>379</v>
      </c>
      <c r="S28" s="86" t="s">
        <v>379</v>
      </c>
      <c r="T28" s="86" t="s">
        <v>379</v>
      </c>
      <c r="U28" s="86" t="s">
        <v>379</v>
      </c>
      <c r="V28" s="86" t="s">
        <v>379</v>
      </c>
      <c r="W28" s="86" t="s">
        <v>379</v>
      </c>
      <c r="X28" s="86" t="s">
        <v>379</v>
      </c>
      <c r="Y28" s="86" t="s">
        <v>379</v>
      </c>
      <c r="Z28" s="20" t="s">
        <v>379</v>
      </c>
    </row>
    <row r="29" spans="3:26" ht="24" customHeight="1">
      <c r="C29" s="21" t="s">
        <v>217</v>
      </c>
      <c r="D29" s="20" t="s">
        <v>272</v>
      </c>
      <c r="E29" s="82" t="s">
        <v>322</v>
      </c>
      <c r="F29" s="86"/>
      <c r="G29" s="86"/>
      <c r="H29" s="86"/>
      <c r="I29" s="86"/>
      <c r="J29" s="86" t="s">
        <v>372</v>
      </c>
      <c r="K29" s="86"/>
      <c r="L29" s="86" t="s">
        <v>379</v>
      </c>
      <c r="M29" s="86" t="s">
        <v>379</v>
      </c>
      <c r="N29" s="86" t="s">
        <v>379</v>
      </c>
      <c r="O29" s="86" t="s">
        <v>379</v>
      </c>
      <c r="P29" s="86" t="s">
        <v>379</v>
      </c>
      <c r="Q29" s="86" t="s">
        <v>379</v>
      </c>
      <c r="R29" s="86" t="s">
        <v>379</v>
      </c>
      <c r="S29" s="86" t="s">
        <v>379</v>
      </c>
      <c r="T29" s="86" t="s">
        <v>379</v>
      </c>
      <c r="U29" s="86" t="s">
        <v>379</v>
      </c>
      <c r="V29" s="86" t="s">
        <v>379</v>
      </c>
      <c r="W29" s="86" t="s">
        <v>379</v>
      </c>
      <c r="X29" s="86" t="s">
        <v>379</v>
      </c>
      <c r="Y29" s="86" t="s">
        <v>379</v>
      </c>
      <c r="Z29" s="20" t="s">
        <v>379</v>
      </c>
    </row>
    <row r="30" spans="3:26" ht="24" customHeight="1">
      <c r="C30" s="21" t="s">
        <v>218</v>
      </c>
      <c r="D30" s="20" t="s">
        <v>273</v>
      </c>
      <c r="E30" s="82" t="s">
        <v>323</v>
      </c>
      <c r="F30" s="86"/>
      <c r="G30" s="86"/>
      <c r="H30" s="86"/>
      <c r="I30" s="86"/>
      <c r="J30" s="86" t="s">
        <v>372</v>
      </c>
      <c r="K30" s="86"/>
      <c r="L30" s="86" t="s">
        <v>379</v>
      </c>
      <c r="M30" s="86" t="s">
        <v>379</v>
      </c>
      <c r="N30" s="86" t="s">
        <v>379</v>
      </c>
      <c r="O30" s="86" t="s">
        <v>379</v>
      </c>
      <c r="P30" s="86" t="s">
        <v>379</v>
      </c>
      <c r="Q30" s="86" t="s">
        <v>379</v>
      </c>
      <c r="R30" s="86" t="s">
        <v>379</v>
      </c>
      <c r="S30" s="86" t="s">
        <v>379</v>
      </c>
      <c r="T30" s="86" t="s">
        <v>379</v>
      </c>
      <c r="U30" s="86" t="s">
        <v>379</v>
      </c>
      <c r="V30" s="86" t="s">
        <v>379</v>
      </c>
      <c r="W30" s="86" t="s">
        <v>379</v>
      </c>
      <c r="X30" s="86" t="s">
        <v>379</v>
      </c>
      <c r="Y30" s="86" t="s">
        <v>379</v>
      </c>
      <c r="Z30" s="20" t="s">
        <v>379</v>
      </c>
    </row>
    <row r="31" spans="3:26" ht="24" customHeight="1">
      <c r="C31" s="21" t="s">
        <v>219</v>
      </c>
      <c r="D31" s="20" t="s">
        <v>274</v>
      </c>
      <c r="E31" s="82" t="s">
        <v>324</v>
      </c>
      <c r="F31" s="86"/>
      <c r="G31" s="86"/>
      <c r="H31" s="86"/>
      <c r="I31" s="86"/>
      <c r="J31" s="86" t="s">
        <v>372</v>
      </c>
      <c r="K31" s="86"/>
      <c r="L31" s="86" t="s">
        <v>379</v>
      </c>
      <c r="M31" s="86" t="s">
        <v>379</v>
      </c>
      <c r="N31" s="86" t="s">
        <v>379</v>
      </c>
      <c r="O31" s="86" t="s">
        <v>379</v>
      </c>
      <c r="P31" s="86" t="s">
        <v>379</v>
      </c>
      <c r="Q31" s="86" t="s">
        <v>379</v>
      </c>
      <c r="R31" s="86" t="s">
        <v>379</v>
      </c>
      <c r="S31" s="86" t="s">
        <v>379</v>
      </c>
      <c r="T31" s="86" t="s">
        <v>379</v>
      </c>
      <c r="U31" s="86" t="s">
        <v>379</v>
      </c>
      <c r="V31" s="86" t="s">
        <v>379</v>
      </c>
      <c r="W31" s="86" t="s">
        <v>379</v>
      </c>
      <c r="X31" s="86" t="s">
        <v>379</v>
      </c>
      <c r="Y31" s="86" t="s">
        <v>379</v>
      </c>
      <c r="Z31" s="20" t="s">
        <v>379</v>
      </c>
    </row>
    <row r="32" spans="3:26" ht="24" customHeight="1">
      <c r="C32" s="21" t="s">
        <v>220</v>
      </c>
      <c r="D32" s="20" t="s">
        <v>275</v>
      </c>
      <c r="E32" s="82" t="s">
        <v>325</v>
      </c>
      <c r="F32" s="86"/>
      <c r="G32" s="86"/>
      <c r="H32" s="86"/>
      <c r="I32" s="86"/>
      <c r="J32" s="86" t="s">
        <v>372</v>
      </c>
      <c r="K32" s="86"/>
      <c r="L32" s="86" t="s">
        <v>379</v>
      </c>
      <c r="M32" s="86" t="s">
        <v>379</v>
      </c>
      <c r="N32" s="86" t="s">
        <v>379</v>
      </c>
      <c r="O32" s="86" t="s">
        <v>379</v>
      </c>
      <c r="P32" s="86" t="s">
        <v>379</v>
      </c>
      <c r="Q32" s="86" t="s">
        <v>379</v>
      </c>
      <c r="R32" s="86" t="s">
        <v>379</v>
      </c>
      <c r="S32" s="86" t="s">
        <v>379</v>
      </c>
      <c r="T32" s="86" t="s">
        <v>379</v>
      </c>
      <c r="U32" s="86" t="s">
        <v>379</v>
      </c>
      <c r="V32" s="86" t="s">
        <v>379</v>
      </c>
      <c r="W32" s="86" t="s">
        <v>379</v>
      </c>
      <c r="X32" s="86" t="s">
        <v>379</v>
      </c>
      <c r="Y32" s="86" t="s">
        <v>379</v>
      </c>
      <c r="Z32" s="20" t="s">
        <v>379</v>
      </c>
    </row>
    <row r="33" spans="3:26" ht="24" customHeight="1">
      <c r="C33" s="21" t="s">
        <v>221</v>
      </c>
      <c r="D33" s="20" t="s">
        <v>276</v>
      </c>
      <c r="E33" s="82" t="s">
        <v>326</v>
      </c>
      <c r="F33" s="86"/>
      <c r="G33" s="86"/>
      <c r="H33" s="86"/>
      <c r="I33" s="86"/>
      <c r="J33" s="86"/>
      <c r="K33" s="86"/>
      <c r="L33" s="86" t="s">
        <v>379</v>
      </c>
      <c r="M33" s="86" t="s">
        <v>379</v>
      </c>
      <c r="N33" s="86" t="s">
        <v>379</v>
      </c>
      <c r="O33" s="86" t="s">
        <v>379</v>
      </c>
      <c r="P33" s="86" t="s">
        <v>379</v>
      </c>
      <c r="Q33" s="86" t="s">
        <v>379</v>
      </c>
      <c r="R33" s="86" t="s">
        <v>379</v>
      </c>
      <c r="S33" s="86" t="s">
        <v>379</v>
      </c>
      <c r="T33" s="86" t="s">
        <v>379</v>
      </c>
      <c r="U33" s="86" t="s">
        <v>379</v>
      </c>
      <c r="V33" s="86" t="s">
        <v>379</v>
      </c>
      <c r="W33" s="86" t="s">
        <v>379</v>
      </c>
      <c r="X33" s="86" t="s">
        <v>379</v>
      </c>
      <c r="Y33" s="86" t="s">
        <v>379</v>
      </c>
      <c r="Z33" s="20" t="s">
        <v>379</v>
      </c>
    </row>
    <row r="34" spans="3:26" ht="24" customHeight="1">
      <c r="C34" s="21" t="s">
        <v>222</v>
      </c>
      <c r="D34" s="20" t="s">
        <v>277</v>
      </c>
      <c r="E34" s="82" t="s">
        <v>327</v>
      </c>
      <c r="F34" s="86"/>
      <c r="G34" s="86"/>
      <c r="H34" s="86"/>
      <c r="I34" s="86" t="s">
        <v>372</v>
      </c>
      <c r="J34" s="86" t="s">
        <v>372</v>
      </c>
      <c r="K34" s="86" t="s">
        <v>372</v>
      </c>
      <c r="L34" s="86" t="s">
        <v>379</v>
      </c>
      <c r="M34" s="86" t="s">
        <v>379</v>
      </c>
      <c r="N34" s="86" t="s">
        <v>379</v>
      </c>
      <c r="O34" s="86" t="s">
        <v>379</v>
      </c>
      <c r="P34" s="86" t="s">
        <v>379</v>
      </c>
      <c r="Q34" s="86" t="s">
        <v>379</v>
      </c>
      <c r="R34" s="86" t="s">
        <v>379</v>
      </c>
      <c r="S34" s="86" t="s">
        <v>379</v>
      </c>
      <c r="T34" s="86" t="s">
        <v>379</v>
      </c>
      <c r="U34" s="86" t="s">
        <v>379</v>
      </c>
      <c r="V34" s="86" t="s">
        <v>379</v>
      </c>
      <c r="W34" s="86" t="s">
        <v>379</v>
      </c>
      <c r="X34" s="86" t="s">
        <v>379</v>
      </c>
      <c r="Y34" s="86" t="s">
        <v>379</v>
      </c>
      <c r="Z34" s="20" t="s">
        <v>379</v>
      </c>
    </row>
    <row r="35" spans="3:26" ht="24" customHeight="1">
      <c r="C35" s="21" t="s">
        <v>223</v>
      </c>
      <c r="D35" s="20" t="s">
        <v>278</v>
      </c>
      <c r="E35" s="82" t="s">
        <v>328</v>
      </c>
      <c r="F35" s="86"/>
      <c r="G35" s="86"/>
      <c r="H35" s="86"/>
      <c r="I35" s="86" t="s">
        <v>372</v>
      </c>
      <c r="J35" s="86" t="s">
        <v>372</v>
      </c>
      <c r="K35" s="86" t="s">
        <v>372</v>
      </c>
      <c r="L35" s="86" t="s">
        <v>379</v>
      </c>
      <c r="M35" s="86" t="s">
        <v>379</v>
      </c>
      <c r="N35" s="86" t="s">
        <v>379</v>
      </c>
      <c r="O35" s="86" t="s">
        <v>379</v>
      </c>
      <c r="P35" s="86" t="s">
        <v>379</v>
      </c>
      <c r="Q35" s="86" t="s">
        <v>379</v>
      </c>
      <c r="R35" s="86" t="s">
        <v>379</v>
      </c>
      <c r="S35" s="86" t="s">
        <v>379</v>
      </c>
      <c r="T35" s="86" t="s">
        <v>379</v>
      </c>
      <c r="U35" s="86" t="s">
        <v>379</v>
      </c>
      <c r="V35" s="86" t="s">
        <v>379</v>
      </c>
      <c r="W35" s="86" t="s">
        <v>379</v>
      </c>
      <c r="X35" s="86" t="s">
        <v>379</v>
      </c>
      <c r="Y35" s="86" t="s">
        <v>379</v>
      </c>
      <c r="Z35" s="20" t="s">
        <v>379</v>
      </c>
    </row>
    <row r="36" spans="3:26" ht="24" customHeight="1">
      <c r="C36" s="21" t="s">
        <v>224</v>
      </c>
      <c r="D36" s="20" t="s">
        <v>279</v>
      </c>
      <c r="E36" s="82" t="s">
        <v>329</v>
      </c>
      <c r="F36" s="86"/>
      <c r="G36" s="86"/>
      <c r="H36" s="86"/>
      <c r="I36" s="86"/>
      <c r="J36" s="86" t="s">
        <v>372</v>
      </c>
      <c r="K36" s="86"/>
      <c r="L36" s="86" t="s">
        <v>379</v>
      </c>
      <c r="M36" s="86" t="s">
        <v>379</v>
      </c>
      <c r="N36" s="86" t="s">
        <v>379</v>
      </c>
      <c r="O36" s="86" t="s">
        <v>379</v>
      </c>
      <c r="P36" s="86" t="s">
        <v>379</v>
      </c>
      <c r="Q36" s="86" t="s">
        <v>379</v>
      </c>
      <c r="R36" s="86" t="s">
        <v>379</v>
      </c>
      <c r="S36" s="86" t="s">
        <v>379</v>
      </c>
      <c r="T36" s="86" t="s">
        <v>379</v>
      </c>
      <c r="U36" s="86" t="s">
        <v>379</v>
      </c>
      <c r="V36" s="86" t="s">
        <v>379</v>
      </c>
      <c r="W36" s="86" t="s">
        <v>379</v>
      </c>
      <c r="X36" s="86" t="s">
        <v>379</v>
      </c>
      <c r="Y36" s="86" t="s">
        <v>379</v>
      </c>
      <c r="Z36" s="20" t="s">
        <v>379</v>
      </c>
    </row>
    <row r="37" spans="3:26" ht="24" customHeight="1">
      <c r="C37" s="21" t="s">
        <v>225</v>
      </c>
      <c r="D37" s="20" t="s">
        <v>280</v>
      </c>
      <c r="E37" s="82" t="s">
        <v>330</v>
      </c>
      <c r="F37" s="86"/>
      <c r="G37" s="86"/>
      <c r="H37" s="86"/>
      <c r="I37" s="86"/>
      <c r="J37" s="86"/>
      <c r="K37" s="86"/>
      <c r="L37" s="86" t="s">
        <v>379</v>
      </c>
      <c r="M37" s="86" t="s">
        <v>379</v>
      </c>
      <c r="N37" s="86" t="s">
        <v>379</v>
      </c>
      <c r="O37" s="86" t="s">
        <v>379</v>
      </c>
      <c r="P37" s="86" t="s">
        <v>379</v>
      </c>
      <c r="Q37" s="86" t="s">
        <v>379</v>
      </c>
      <c r="R37" s="86" t="s">
        <v>379</v>
      </c>
      <c r="S37" s="86" t="s">
        <v>379</v>
      </c>
      <c r="T37" s="86" t="s">
        <v>379</v>
      </c>
      <c r="U37" s="86" t="s">
        <v>379</v>
      </c>
      <c r="V37" s="86" t="s">
        <v>379</v>
      </c>
      <c r="W37" s="86" t="s">
        <v>379</v>
      </c>
      <c r="X37" s="86" t="s">
        <v>379</v>
      </c>
      <c r="Y37" s="86" t="s">
        <v>379</v>
      </c>
      <c r="Z37" s="20" t="s">
        <v>379</v>
      </c>
    </row>
    <row r="38" spans="3:26" ht="24" customHeight="1">
      <c r="C38" s="21" t="s">
        <v>226</v>
      </c>
      <c r="D38" s="20" t="s">
        <v>281</v>
      </c>
      <c r="E38" s="82" t="s">
        <v>331</v>
      </c>
      <c r="F38" s="86"/>
      <c r="G38" s="86"/>
      <c r="H38" s="86"/>
      <c r="I38" s="86"/>
      <c r="J38" s="86"/>
      <c r="K38" s="86"/>
      <c r="L38" s="86" t="s">
        <v>379</v>
      </c>
      <c r="M38" s="86" t="s">
        <v>379</v>
      </c>
      <c r="N38" s="86" t="s">
        <v>379</v>
      </c>
      <c r="O38" s="86" t="s">
        <v>379</v>
      </c>
      <c r="P38" s="86" t="s">
        <v>379</v>
      </c>
      <c r="Q38" s="86" t="s">
        <v>379</v>
      </c>
      <c r="R38" s="86" t="s">
        <v>379</v>
      </c>
      <c r="S38" s="86" t="s">
        <v>379</v>
      </c>
      <c r="T38" s="86" t="s">
        <v>379</v>
      </c>
      <c r="U38" s="86" t="s">
        <v>379</v>
      </c>
      <c r="V38" s="86" t="s">
        <v>379</v>
      </c>
      <c r="W38" s="86" t="s">
        <v>379</v>
      </c>
      <c r="X38" s="86" t="s">
        <v>379</v>
      </c>
      <c r="Y38" s="86" t="s">
        <v>379</v>
      </c>
      <c r="Z38" s="20" t="s">
        <v>379</v>
      </c>
    </row>
    <row r="39" spans="3:26" ht="24" customHeight="1">
      <c r="C39" s="21" t="s">
        <v>227</v>
      </c>
      <c r="D39" s="20" t="s">
        <v>282</v>
      </c>
      <c r="E39" s="82" t="s">
        <v>332</v>
      </c>
      <c r="F39" s="86"/>
      <c r="G39" s="86"/>
      <c r="H39" s="86"/>
      <c r="I39" s="86"/>
      <c r="J39" s="86"/>
      <c r="K39" s="86"/>
      <c r="L39" s="86" t="s">
        <v>379</v>
      </c>
      <c r="M39" s="86" t="s">
        <v>379</v>
      </c>
      <c r="N39" s="86" t="s">
        <v>379</v>
      </c>
      <c r="O39" s="86" t="s">
        <v>379</v>
      </c>
      <c r="P39" s="86" t="s">
        <v>379</v>
      </c>
      <c r="Q39" s="86" t="s">
        <v>379</v>
      </c>
      <c r="R39" s="86" t="s">
        <v>379</v>
      </c>
      <c r="S39" s="86" t="s">
        <v>379</v>
      </c>
      <c r="T39" s="86" t="s">
        <v>379</v>
      </c>
      <c r="U39" s="86" t="s">
        <v>379</v>
      </c>
      <c r="V39" s="86" t="s">
        <v>379</v>
      </c>
      <c r="W39" s="86" t="s">
        <v>379</v>
      </c>
      <c r="X39" s="86" t="s">
        <v>379</v>
      </c>
      <c r="Y39" s="86" t="s">
        <v>379</v>
      </c>
      <c r="Z39" s="20" t="s">
        <v>379</v>
      </c>
    </row>
    <row r="40" spans="3:26" ht="24" customHeight="1">
      <c r="C40" s="21" t="s">
        <v>228</v>
      </c>
      <c r="D40" s="20" t="s">
        <v>283</v>
      </c>
      <c r="E40" s="82" t="s">
        <v>333</v>
      </c>
      <c r="F40" s="86"/>
      <c r="G40" s="86"/>
      <c r="H40" s="86"/>
      <c r="I40" s="86"/>
      <c r="J40" s="86"/>
      <c r="K40" s="86"/>
      <c r="L40" s="86" t="s">
        <v>379</v>
      </c>
      <c r="M40" s="86" t="s">
        <v>379</v>
      </c>
      <c r="N40" s="86" t="s">
        <v>379</v>
      </c>
      <c r="O40" s="86" t="s">
        <v>379</v>
      </c>
      <c r="P40" s="86" t="s">
        <v>379</v>
      </c>
      <c r="Q40" s="86" t="s">
        <v>379</v>
      </c>
      <c r="R40" s="86" t="s">
        <v>379</v>
      </c>
      <c r="S40" s="86" t="s">
        <v>379</v>
      </c>
      <c r="T40" s="86" t="s">
        <v>379</v>
      </c>
      <c r="U40" s="86" t="s">
        <v>379</v>
      </c>
      <c r="V40" s="86" t="s">
        <v>379</v>
      </c>
      <c r="W40" s="86" t="s">
        <v>379</v>
      </c>
      <c r="X40" s="86" t="s">
        <v>379</v>
      </c>
      <c r="Y40" s="86" t="s">
        <v>379</v>
      </c>
      <c r="Z40" s="20" t="s">
        <v>379</v>
      </c>
    </row>
    <row r="41" spans="3:26" ht="24" customHeight="1">
      <c r="C41" s="21" t="s">
        <v>229</v>
      </c>
      <c r="D41" s="20" t="s">
        <v>284</v>
      </c>
      <c r="E41" s="82" t="s">
        <v>334</v>
      </c>
      <c r="F41" s="86"/>
      <c r="G41" s="86"/>
      <c r="H41" s="86"/>
      <c r="I41" s="86"/>
      <c r="J41" s="86"/>
      <c r="K41" s="86"/>
      <c r="L41" s="86" t="s">
        <v>379</v>
      </c>
      <c r="M41" s="86" t="s">
        <v>379</v>
      </c>
      <c r="N41" s="86" t="s">
        <v>379</v>
      </c>
      <c r="O41" s="86" t="s">
        <v>379</v>
      </c>
      <c r="P41" s="86" t="s">
        <v>379</v>
      </c>
      <c r="Q41" s="86" t="s">
        <v>379</v>
      </c>
      <c r="R41" s="86" t="s">
        <v>379</v>
      </c>
      <c r="S41" s="86" t="s">
        <v>379</v>
      </c>
      <c r="T41" s="86" t="s">
        <v>379</v>
      </c>
      <c r="U41" s="86" t="s">
        <v>379</v>
      </c>
      <c r="V41" s="86" t="s">
        <v>379</v>
      </c>
      <c r="W41" s="86" t="s">
        <v>379</v>
      </c>
      <c r="X41" s="86" t="s">
        <v>379</v>
      </c>
      <c r="Y41" s="86" t="s">
        <v>379</v>
      </c>
      <c r="Z41" s="20" t="s">
        <v>379</v>
      </c>
    </row>
    <row r="42" spans="3:26" ht="24" customHeight="1">
      <c r="C42" s="21" t="s">
        <v>230</v>
      </c>
      <c r="D42" s="20" t="s">
        <v>285</v>
      </c>
      <c r="E42" s="82" t="s">
        <v>335</v>
      </c>
      <c r="F42" s="86"/>
      <c r="G42" s="86"/>
      <c r="H42" s="86"/>
      <c r="I42" s="86"/>
      <c r="J42" s="86"/>
      <c r="K42" s="86"/>
      <c r="L42" s="86" t="s">
        <v>379</v>
      </c>
      <c r="M42" s="86" t="s">
        <v>379</v>
      </c>
      <c r="N42" s="86" t="s">
        <v>379</v>
      </c>
      <c r="O42" s="86" t="s">
        <v>379</v>
      </c>
      <c r="P42" s="86" t="s">
        <v>379</v>
      </c>
      <c r="Q42" s="86" t="s">
        <v>379</v>
      </c>
      <c r="R42" s="86" t="s">
        <v>379</v>
      </c>
      <c r="S42" s="86" t="s">
        <v>379</v>
      </c>
      <c r="T42" s="86" t="s">
        <v>379</v>
      </c>
      <c r="U42" s="86" t="s">
        <v>379</v>
      </c>
      <c r="V42" s="86" t="s">
        <v>379</v>
      </c>
      <c r="W42" s="86" t="s">
        <v>379</v>
      </c>
      <c r="X42" s="86" t="s">
        <v>379</v>
      </c>
      <c r="Y42" s="86" t="s">
        <v>379</v>
      </c>
      <c r="Z42" s="20" t="s">
        <v>379</v>
      </c>
    </row>
    <row r="43" spans="3:26" ht="24" customHeight="1">
      <c r="C43" s="21" t="s">
        <v>231</v>
      </c>
      <c r="D43" s="20" t="s">
        <v>286</v>
      </c>
      <c r="E43" s="82" t="s">
        <v>336</v>
      </c>
      <c r="F43" s="86"/>
      <c r="G43" s="86"/>
      <c r="H43" s="86"/>
      <c r="I43" s="86"/>
      <c r="J43" s="86"/>
      <c r="K43" s="86"/>
      <c r="L43" s="86" t="s">
        <v>379</v>
      </c>
      <c r="M43" s="86" t="s">
        <v>379</v>
      </c>
      <c r="N43" s="86" t="s">
        <v>379</v>
      </c>
      <c r="O43" s="86" t="s">
        <v>379</v>
      </c>
      <c r="P43" s="86" t="s">
        <v>379</v>
      </c>
      <c r="Q43" s="86" t="s">
        <v>379</v>
      </c>
      <c r="R43" s="86" t="s">
        <v>379</v>
      </c>
      <c r="S43" s="86" t="s">
        <v>379</v>
      </c>
      <c r="T43" s="86" t="s">
        <v>379</v>
      </c>
      <c r="U43" s="86" t="s">
        <v>379</v>
      </c>
      <c r="V43" s="86" t="s">
        <v>379</v>
      </c>
      <c r="W43" s="86" t="s">
        <v>379</v>
      </c>
      <c r="X43" s="86" t="s">
        <v>379</v>
      </c>
      <c r="Y43" s="86" t="s">
        <v>379</v>
      </c>
      <c r="Z43" s="20" t="s">
        <v>379</v>
      </c>
    </row>
    <row r="44" spans="3:26" ht="24" customHeight="1">
      <c r="C44" s="21" t="s">
        <v>232</v>
      </c>
      <c r="D44" s="20" t="s">
        <v>287</v>
      </c>
      <c r="E44" s="82" t="s">
        <v>337</v>
      </c>
      <c r="F44" s="86"/>
      <c r="G44" s="86"/>
      <c r="H44" s="86"/>
      <c r="I44" s="86"/>
      <c r="J44" s="86"/>
      <c r="K44" s="86"/>
      <c r="L44" s="86" t="s">
        <v>379</v>
      </c>
      <c r="M44" s="86" t="s">
        <v>379</v>
      </c>
      <c r="N44" s="86" t="s">
        <v>379</v>
      </c>
      <c r="O44" s="86" t="s">
        <v>379</v>
      </c>
      <c r="P44" s="86" t="s">
        <v>379</v>
      </c>
      <c r="Q44" s="86" t="s">
        <v>379</v>
      </c>
      <c r="R44" s="86" t="s">
        <v>379</v>
      </c>
      <c r="S44" s="86" t="s">
        <v>379</v>
      </c>
      <c r="T44" s="86" t="s">
        <v>379</v>
      </c>
      <c r="U44" s="86" t="s">
        <v>379</v>
      </c>
      <c r="V44" s="86" t="s">
        <v>379</v>
      </c>
      <c r="W44" s="86" t="s">
        <v>379</v>
      </c>
      <c r="X44" s="86" t="s">
        <v>379</v>
      </c>
      <c r="Y44" s="86" t="s">
        <v>379</v>
      </c>
      <c r="Z44" s="20" t="s">
        <v>379</v>
      </c>
    </row>
    <row r="45" spans="3:26" ht="24" customHeight="1">
      <c r="C45" s="21" t="s">
        <v>233</v>
      </c>
      <c r="D45" s="20" t="s">
        <v>288</v>
      </c>
      <c r="E45" s="82" t="s">
        <v>338</v>
      </c>
      <c r="F45" s="86"/>
      <c r="G45" s="86"/>
      <c r="H45" s="86"/>
      <c r="I45" s="86"/>
      <c r="J45" s="86"/>
      <c r="K45" s="86"/>
      <c r="L45" s="86" t="s">
        <v>379</v>
      </c>
      <c r="M45" s="86" t="s">
        <v>379</v>
      </c>
      <c r="N45" s="86" t="s">
        <v>379</v>
      </c>
      <c r="O45" s="86" t="s">
        <v>379</v>
      </c>
      <c r="P45" s="86" t="s">
        <v>379</v>
      </c>
      <c r="Q45" s="86" t="s">
        <v>379</v>
      </c>
      <c r="R45" s="86" t="s">
        <v>379</v>
      </c>
      <c r="S45" s="86" t="s">
        <v>379</v>
      </c>
      <c r="T45" s="86" t="s">
        <v>379</v>
      </c>
      <c r="U45" s="86" t="s">
        <v>379</v>
      </c>
      <c r="V45" s="86" t="s">
        <v>379</v>
      </c>
      <c r="W45" s="86" t="s">
        <v>379</v>
      </c>
      <c r="X45" s="86" t="s">
        <v>379</v>
      </c>
      <c r="Y45" s="86" t="s">
        <v>379</v>
      </c>
      <c r="Z45" s="20" t="s">
        <v>379</v>
      </c>
    </row>
    <row r="46" spans="3:26" ht="24" customHeight="1">
      <c r="C46" s="21" t="s">
        <v>234</v>
      </c>
      <c r="D46" s="20" t="s">
        <v>289</v>
      </c>
      <c r="E46" s="82" t="s">
        <v>339</v>
      </c>
      <c r="F46" s="86"/>
      <c r="G46" s="86"/>
      <c r="H46" s="86"/>
      <c r="I46" s="86"/>
      <c r="J46" s="86"/>
      <c r="K46" s="86"/>
      <c r="L46" s="86" t="s">
        <v>379</v>
      </c>
      <c r="M46" s="86" t="s">
        <v>379</v>
      </c>
      <c r="N46" s="86" t="s">
        <v>379</v>
      </c>
      <c r="O46" s="86" t="s">
        <v>379</v>
      </c>
      <c r="P46" s="86" t="s">
        <v>379</v>
      </c>
      <c r="Q46" s="86" t="s">
        <v>379</v>
      </c>
      <c r="R46" s="86" t="s">
        <v>379</v>
      </c>
      <c r="S46" s="86" t="s">
        <v>379</v>
      </c>
      <c r="T46" s="86" t="s">
        <v>379</v>
      </c>
      <c r="U46" s="86" t="s">
        <v>379</v>
      </c>
      <c r="V46" s="86" t="s">
        <v>379</v>
      </c>
      <c r="W46" s="86" t="s">
        <v>379</v>
      </c>
      <c r="X46" s="86" t="s">
        <v>379</v>
      </c>
      <c r="Y46" s="86" t="s">
        <v>379</v>
      </c>
      <c r="Z46" s="20" t="s">
        <v>379</v>
      </c>
    </row>
    <row r="47" spans="3:26" ht="24" customHeight="1">
      <c r="C47" s="21" t="s">
        <v>235</v>
      </c>
      <c r="D47" s="20" t="s">
        <v>290</v>
      </c>
      <c r="E47" s="82" t="s">
        <v>340</v>
      </c>
      <c r="F47" s="86"/>
      <c r="G47" s="86"/>
      <c r="H47" s="86"/>
      <c r="I47" s="86"/>
      <c r="J47" s="86"/>
      <c r="K47" s="86"/>
      <c r="L47" s="86" t="s">
        <v>379</v>
      </c>
      <c r="M47" s="86" t="s">
        <v>379</v>
      </c>
      <c r="N47" s="86" t="s">
        <v>379</v>
      </c>
      <c r="O47" s="86" t="s">
        <v>379</v>
      </c>
      <c r="P47" s="86" t="s">
        <v>379</v>
      </c>
      <c r="Q47" s="86" t="s">
        <v>379</v>
      </c>
      <c r="R47" s="86" t="s">
        <v>379</v>
      </c>
      <c r="S47" s="86" t="s">
        <v>379</v>
      </c>
      <c r="T47" s="86" t="s">
        <v>379</v>
      </c>
      <c r="U47" s="86" t="s">
        <v>379</v>
      </c>
      <c r="V47" s="86" t="s">
        <v>379</v>
      </c>
      <c r="W47" s="86" t="s">
        <v>379</v>
      </c>
      <c r="X47" s="86" t="s">
        <v>379</v>
      </c>
      <c r="Y47" s="86" t="s">
        <v>379</v>
      </c>
      <c r="Z47" s="20" t="s">
        <v>379</v>
      </c>
    </row>
    <row r="48" spans="3:26" ht="24" customHeight="1">
      <c r="C48" s="21" t="s">
        <v>236</v>
      </c>
      <c r="D48" s="20" t="s">
        <v>291</v>
      </c>
      <c r="E48" s="82" t="s">
        <v>341</v>
      </c>
      <c r="F48" s="86"/>
      <c r="G48" s="86"/>
      <c r="H48" s="86"/>
      <c r="I48" s="86"/>
      <c r="J48" s="86"/>
      <c r="K48" s="86"/>
      <c r="L48" s="86" t="s">
        <v>379</v>
      </c>
      <c r="M48" s="86" t="s">
        <v>379</v>
      </c>
      <c r="N48" s="86" t="s">
        <v>379</v>
      </c>
      <c r="O48" s="86" t="s">
        <v>379</v>
      </c>
      <c r="P48" s="86" t="s">
        <v>379</v>
      </c>
      <c r="Q48" s="86" t="s">
        <v>379</v>
      </c>
      <c r="R48" s="86" t="s">
        <v>379</v>
      </c>
      <c r="S48" s="86" t="s">
        <v>379</v>
      </c>
      <c r="T48" s="86" t="s">
        <v>379</v>
      </c>
      <c r="U48" s="86" t="s">
        <v>379</v>
      </c>
      <c r="V48" s="86" t="s">
        <v>379</v>
      </c>
      <c r="W48" s="86" t="s">
        <v>379</v>
      </c>
      <c r="X48" s="86" t="s">
        <v>379</v>
      </c>
      <c r="Y48" s="86" t="s">
        <v>379</v>
      </c>
      <c r="Z48" s="20" t="s">
        <v>379</v>
      </c>
    </row>
    <row r="49" spans="3:26" ht="24" customHeight="1">
      <c r="C49" s="21" t="s">
        <v>237</v>
      </c>
      <c r="D49" s="20" t="s">
        <v>292</v>
      </c>
      <c r="E49" s="82" t="s">
        <v>342</v>
      </c>
      <c r="F49" s="86"/>
      <c r="G49" s="86"/>
      <c r="H49" s="86"/>
      <c r="I49" s="86"/>
      <c r="J49" s="86"/>
      <c r="K49" s="86"/>
      <c r="L49" s="86" t="s">
        <v>379</v>
      </c>
      <c r="M49" s="86" t="s">
        <v>379</v>
      </c>
      <c r="N49" s="86" t="s">
        <v>379</v>
      </c>
      <c r="O49" s="86" t="s">
        <v>379</v>
      </c>
      <c r="P49" s="86" t="s">
        <v>379</v>
      </c>
      <c r="Q49" s="86" t="s">
        <v>379</v>
      </c>
      <c r="R49" s="86" t="s">
        <v>379</v>
      </c>
      <c r="S49" s="86" t="s">
        <v>379</v>
      </c>
      <c r="T49" s="86" t="s">
        <v>379</v>
      </c>
      <c r="U49" s="86" t="s">
        <v>379</v>
      </c>
      <c r="V49" s="86" t="s">
        <v>379</v>
      </c>
      <c r="W49" s="86" t="s">
        <v>379</v>
      </c>
      <c r="X49" s="86" t="s">
        <v>379</v>
      </c>
      <c r="Y49" s="86" t="s">
        <v>379</v>
      </c>
      <c r="Z49" s="20" t="s">
        <v>379</v>
      </c>
    </row>
    <row r="50" spans="3:26" ht="24" customHeight="1">
      <c r="C50" s="21" t="s">
        <v>238</v>
      </c>
      <c r="D50" s="20" t="s">
        <v>293</v>
      </c>
      <c r="E50" s="82" t="s">
        <v>343</v>
      </c>
      <c r="F50" s="86"/>
      <c r="G50" s="86"/>
      <c r="H50" s="86"/>
      <c r="I50" s="86"/>
      <c r="J50" s="86"/>
      <c r="K50" s="86"/>
      <c r="L50" s="86" t="s">
        <v>379</v>
      </c>
      <c r="M50" s="86" t="s">
        <v>379</v>
      </c>
      <c r="N50" s="86" t="s">
        <v>379</v>
      </c>
      <c r="O50" s="86" t="s">
        <v>379</v>
      </c>
      <c r="P50" s="86" t="s">
        <v>379</v>
      </c>
      <c r="Q50" s="86" t="s">
        <v>379</v>
      </c>
      <c r="R50" s="86" t="s">
        <v>379</v>
      </c>
      <c r="S50" s="86" t="s">
        <v>379</v>
      </c>
      <c r="T50" s="86" t="s">
        <v>379</v>
      </c>
      <c r="U50" s="86" t="s">
        <v>379</v>
      </c>
      <c r="V50" s="86" t="s">
        <v>379</v>
      </c>
      <c r="W50" s="86" t="s">
        <v>379</v>
      </c>
      <c r="X50" s="86" t="s">
        <v>379</v>
      </c>
      <c r="Y50" s="86" t="s">
        <v>379</v>
      </c>
      <c r="Z50" s="20" t="s">
        <v>379</v>
      </c>
    </row>
    <row r="51" spans="3:26" ht="24" customHeight="1">
      <c r="C51" s="21" t="s">
        <v>239</v>
      </c>
      <c r="D51" s="20" t="s">
        <v>294</v>
      </c>
      <c r="E51" s="82" t="s">
        <v>344</v>
      </c>
      <c r="F51" s="86"/>
      <c r="G51" s="86"/>
      <c r="H51" s="86"/>
      <c r="I51" s="86"/>
      <c r="J51" s="86"/>
      <c r="K51" s="86"/>
      <c r="L51" s="86" t="s">
        <v>379</v>
      </c>
      <c r="M51" s="86" t="s">
        <v>379</v>
      </c>
      <c r="N51" s="86" t="s">
        <v>379</v>
      </c>
      <c r="O51" s="86" t="s">
        <v>379</v>
      </c>
      <c r="P51" s="86" t="s">
        <v>379</v>
      </c>
      <c r="Q51" s="86" t="s">
        <v>379</v>
      </c>
      <c r="R51" s="86" t="s">
        <v>379</v>
      </c>
      <c r="S51" s="86" t="s">
        <v>379</v>
      </c>
      <c r="T51" s="86" t="s">
        <v>379</v>
      </c>
      <c r="U51" s="86" t="s">
        <v>379</v>
      </c>
      <c r="V51" s="86" t="s">
        <v>379</v>
      </c>
      <c r="W51" s="86" t="s">
        <v>379</v>
      </c>
      <c r="X51" s="86" t="s">
        <v>379</v>
      </c>
      <c r="Y51" s="86" t="s">
        <v>379</v>
      </c>
      <c r="Z51" s="20" t="s">
        <v>379</v>
      </c>
    </row>
    <row r="52" spans="3:26" ht="24" customHeight="1">
      <c r="C52" s="21" t="s">
        <v>240</v>
      </c>
      <c r="D52" s="20" t="s">
        <v>295</v>
      </c>
      <c r="E52" s="82" t="s">
        <v>345</v>
      </c>
      <c r="F52" s="86"/>
      <c r="G52" s="86"/>
      <c r="H52" s="86"/>
      <c r="I52" s="86"/>
      <c r="J52" s="86"/>
      <c r="K52" s="86"/>
      <c r="L52" s="86" t="s">
        <v>379</v>
      </c>
      <c r="M52" s="86" t="s">
        <v>379</v>
      </c>
      <c r="N52" s="86" t="s">
        <v>379</v>
      </c>
      <c r="O52" s="86" t="s">
        <v>379</v>
      </c>
      <c r="P52" s="86" t="s">
        <v>379</v>
      </c>
      <c r="Q52" s="86" t="s">
        <v>379</v>
      </c>
      <c r="R52" s="86" t="s">
        <v>379</v>
      </c>
      <c r="S52" s="86" t="s">
        <v>379</v>
      </c>
      <c r="T52" s="86" t="s">
        <v>379</v>
      </c>
      <c r="U52" s="86" t="s">
        <v>379</v>
      </c>
      <c r="V52" s="86" t="s">
        <v>379</v>
      </c>
      <c r="W52" s="86" t="s">
        <v>379</v>
      </c>
      <c r="X52" s="86" t="s">
        <v>379</v>
      </c>
      <c r="Y52" s="86" t="s">
        <v>379</v>
      </c>
      <c r="Z52" s="20" t="s">
        <v>379</v>
      </c>
    </row>
    <row r="53" spans="3:26" ht="24" customHeight="1">
      <c r="C53" s="21" t="s">
        <v>241</v>
      </c>
      <c r="D53" s="20" t="s">
        <v>296</v>
      </c>
      <c r="E53" s="82" t="s">
        <v>346</v>
      </c>
      <c r="F53" s="86"/>
      <c r="G53" s="86"/>
      <c r="H53" s="86"/>
      <c r="I53" s="86"/>
      <c r="J53" s="86"/>
      <c r="K53" s="86"/>
      <c r="L53" s="86" t="s">
        <v>379</v>
      </c>
      <c r="M53" s="86" t="s">
        <v>379</v>
      </c>
      <c r="N53" s="86" t="s">
        <v>379</v>
      </c>
      <c r="O53" s="86" t="s">
        <v>379</v>
      </c>
      <c r="P53" s="86" t="s">
        <v>379</v>
      </c>
      <c r="Q53" s="86" t="s">
        <v>379</v>
      </c>
      <c r="R53" s="86" t="s">
        <v>379</v>
      </c>
      <c r="S53" s="86" t="s">
        <v>379</v>
      </c>
      <c r="T53" s="86" t="s">
        <v>379</v>
      </c>
      <c r="U53" s="86" t="s">
        <v>379</v>
      </c>
      <c r="V53" s="86" t="s">
        <v>379</v>
      </c>
      <c r="W53" s="86" t="s">
        <v>379</v>
      </c>
      <c r="X53" s="86" t="s">
        <v>379</v>
      </c>
      <c r="Y53" s="86" t="s">
        <v>379</v>
      </c>
      <c r="Z53" s="20" t="s">
        <v>379</v>
      </c>
    </row>
    <row r="54" spans="3:26" ht="24" customHeight="1">
      <c r="C54" s="21" t="s">
        <v>242</v>
      </c>
      <c r="D54" s="20" t="s">
        <v>297</v>
      </c>
      <c r="E54" s="82" t="s">
        <v>347</v>
      </c>
      <c r="F54" s="86"/>
      <c r="G54" s="86"/>
      <c r="H54" s="86"/>
      <c r="I54" s="86"/>
      <c r="J54" s="86"/>
      <c r="K54" s="86"/>
      <c r="L54" s="86" t="s">
        <v>379</v>
      </c>
      <c r="M54" s="86" t="s">
        <v>379</v>
      </c>
      <c r="N54" s="86" t="s">
        <v>379</v>
      </c>
      <c r="O54" s="86" t="s">
        <v>379</v>
      </c>
      <c r="P54" s="86" t="s">
        <v>379</v>
      </c>
      <c r="Q54" s="86" t="s">
        <v>379</v>
      </c>
      <c r="R54" s="86" t="s">
        <v>379</v>
      </c>
      <c r="S54" s="86" t="s">
        <v>379</v>
      </c>
      <c r="T54" s="86" t="s">
        <v>379</v>
      </c>
      <c r="U54" s="86" t="s">
        <v>379</v>
      </c>
      <c r="V54" s="86" t="s">
        <v>379</v>
      </c>
      <c r="W54" s="86" t="s">
        <v>379</v>
      </c>
      <c r="X54" s="86" t="s">
        <v>379</v>
      </c>
      <c r="Y54" s="86" t="s">
        <v>379</v>
      </c>
      <c r="Z54" s="20" t="s">
        <v>379</v>
      </c>
    </row>
    <row r="55" spans="3:26" ht="24" customHeight="1">
      <c r="C55" s="21" t="s">
        <v>243</v>
      </c>
      <c r="D55" s="20" t="s">
        <v>298</v>
      </c>
      <c r="E55" s="82" t="s">
        <v>348</v>
      </c>
      <c r="F55" s="86"/>
      <c r="G55" s="86"/>
      <c r="H55" s="86"/>
      <c r="I55" s="86" t="s">
        <v>372</v>
      </c>
      <c r="J55" s="86" t="s">
        <v>372</v>
      </c>
      <c r="K55" s="86" t="s">
        <v>372</v>
      </c>
      <c r="L55" s="86" t="s">
        <v>379</v>
      </c>
      <c r="M55" s="86" t="s">
        <v>379</v>
      </c>
      <c r="N55" s="86" t="s">
        <v>379</v>
      </c>
      <c r="O55" s="86" t="s">
        <v>379</v>
      </c>
      <c r="P55" s="86" t="s">
        <v>379</v>
      </c>
      <c r="Q55" s="86" t="s">
        <v>379</v>
      </c>
      <c r="R55" s="86" t="s">
        <v>379</v>
      </c>
      <c r="S55" s="86" t="s">
        <v>379</v>
      </c>
      <c r="T55" s="86" t="s">
        <v>379</v>
      </c>
      <c r="U55" s="86" t="s">
        <v>379</v>
      </c>
      <c r="V55" s="86" t="s">
        <v>379</v>
      </c>
      <c r="W55" s="86" t="s">
        <v>379</v>
      </c>
      <c r="X55" s="86" t="s">
        <v>379</v>
      </c>
      <c r="Y55" s="86" t="s">
        <v>379</v>
      </c>
      <c r="Z55" s="20" t="s">
        <v>379</v>
      </c>
    </row>
    <row r="56" spans="3:26" ht="24" customHeight="1">
      <c r="C56" s="21" t="s">
        <v>244</v>
      </c>
      <c r="D56" s="20" t="s">
        <v>299</v>
      </c>
      <c r="E56" s="82" t="s">
        <v>349</v>
      </c>
      <c r="F56" s="86"/>
      <c r="G56" s="86"/>
      <c r="H56" s="86"/>
      <c r="I56" s="86"/>
      <c r="J56" s="86" t="s">
        <v>372</v>
      </c>
      <c r="K56" s="86"/>
      <c r="L56" s="86" t="s">
        <v>379</v>
      </c>
      <c r="M56" s="86" t="s">
        <v>379</v>
      </c>
      <c r="N56" s="86" t="s">
        <v>379</v>
      </c>
      <c r="O56" s="86" t="s">
        <v>379</v>
      </c>
      <c r="P56" s="86" t="s">
        <v>379</v>
      </c>
      <c r="Q56" s="86" t="s">
        <v>379</v>
      </c>
      <c r="R56" s="86" t="s">
        <v>379</v>
      </c>
      <c r="S56" s="86" t="s">
        <v>379</v>
      </c>
      <c r="T56" s="86" t="s">
        <v>379</v>
      </c>
      <c r="U56" s="86" t="s">
        <v>379</v>
      </c>
      <c r="V56" s="86" t="s">
        <v>379</v>
      </c>
      <c r="W56" s="86" t="s">
        <v>379</v>
      </c>
      <c r="X56" s="86" t="s">
        <v>379</v>
      </c>
      <c r="Y56" s="86" t="s">
        <v>379</v>
      </c>
      <c r="Z56" s="20" t="s">
        <v>379</v>
      </c>
    </row>
    <row r="57" spans="3:26" ht="24" customHeight="1">
      <c r="C57" s="21" t="s">
        <v>245</v>
      </c>
      <c r="D57" s="20" t="s">
        <v>300</v>
      </c>
      <c r="E57" s="82" t="s">
        <v>350</v>
      </c>
      <c r="F57" s="86"/>
      <c r="G57" s="86"/>
      <c r="H57" s="86"/>
      <c r="I57" s="86"/>
      <c r="J57" s="86"/>
      <c r="K57" s="86"/>
      <c r="L57" s="86" t="s">
        <v>379</v>
      </c>
      <c r="M57" s="86" t="s">
        <v>379</v>
      </c>
      <c r="N57" s="86" t="s">
        <v>379</v>
      </c>
      <c r="O57" s="86" t="s">
        <v>379</v>
      </c>
      <c r="P57" s="86" t="s">
        <v>379</v>
      </c>
      <c r="Q57" s="86" t="s">
        <v>379</v>
      </c>
      <c r="R57" s="86" t="s">
        <v>379</v>
      </c>
      <c r="S57" s="86" t="s">
        <v>379</v>
      </c>
      <c r="T57" s="86" t="s">
        <v>379</v>
      </c>
      <c r="U57" s="86" t="s">
        <v>379</v>
      </c>
      <c r="V57" s="86" t="s">
        <v>379</v>
      </c>
      <c r="W57" s="86" t="s">
        <v>379</v>
      </c>
      <c r="X57" s="86" t="s">
        <v>379</v>
      </c>
      <c r="Y57" s="86" t="s">
        <v>379</v>
      </c>
      <c r="Z57" s="20" t="s">
        <v>379</v>
      </c>
    </row>
    <row r="58" spans="3:26" ht="24" customHeight="1">
      <c r="C58" s="21" t="s">
        <v>246</v>
      </c>
      <c r="D58" s="20" t="s">
        <v>267</v>
      </c>
      <c r="E58" s="82"/>
      <c r="F58" s="86"/>
      <c r="G58" s="86"/>
      <c r="H58" s="86"/>
      <c r="I58" s="86"/>
      <c r="J58" s="86"/>
      <c r="K58" s="86"/>
      <c r="L58" s="86" t="s">
        <v>379</v>
      </c>
      <c r="M58" s="86" t="s">
        <v>379</v>
      </c>
      <c r="N58" s="86" t="s">
        <v>379</v>
      </c>
      <c r="O58" s="86" t="s">
        <v>379</v>
      </c>
      <c r="P58" s="86" t="s">
        <v>379</v>
      </c>
      <c r="Q58" s="86" t="s">
        <v>379</v>
      </c>
      <c r="R58" s="86" t="s">
        <v>379</v>
      </c>
      <c r="S58" s="86" t="s">
        <v>379</v>
      </c>
      <c r="T58" s="86" t="s">
        <v>379</v>
      </c>
      <c r="U58" s="86" t="s">
        <v>379</v>
      </c>
      <c r="V58" s="86" t="s">
        <v>379</v>
      </c>
      <c r="W58" s="86" t="s">
        <v>379</v>
      </c>
      <c r="X58" s="86" t="s">
        <v>379</v>
      </c>
      <c r="Y58" s="86" t="s">
        <v>379</v>
      </c>
      <c r="Z58" s="20" t="s">
        <v>379</v>
      </c>
    </row>
    <row r="59" spans="3:26" ht="41.25" customHeight="1">
      <c r="C59" s="21" t="s">
        <v>247</v>
      </c>
      <c r="D59" s="20" t="s">
        <v>301</v>
      </c>
      <c r="E59" s="82" t="s">
        <v>351</v>
      </c>
      <c r="F59" s="86"/>
      <c r="G59" s="86" t="s">
        <v>372</v>
      </c>
      <c r="H59" s="86"/>
      <c r="I59" s="86"/>
      <c r="J59" s="86"/>
      <c r="K59" s="86"/>
      <c r="L59" s="86" t="s">
        <v>379</v>
      </c>
      <c r="M59" s="86" t="s">
        <v>379</v>
      </c>
      <c r="N59" s="86" t="s">
        <v>379</v>
      </c>
      <c r="O59" s="86" t="s">
        <v>379</v>
      </c>
      <c r="P59" s="86" t="s">
        <v>379</v>
      </c>
      <c r="Q59" s="86" t="s">
        <v>379</v>
      </c>
      <c r="R59" s="86" t="s">
        <v>379</v>
      </c>
      <c r="S59" s="86" t="s">
        <v>379</v>
      </c>
      <c r="T59" s="86" t="s">
        <v>379</v>
      </c>
      <c r="U59" s="86" t="s">
        <v>379</v>
      </c>
      <c r="V59" s="86" t="s">
        <v>379</v>
      </c>
      <c r="W59" s="86" t="s">
        <v>379</v>
      </c>
      <c r="X59" s="86" t="s">
        <v>379</v>
      </c>
      <c r="Y59" s="86" t="s">
        <v>379</v>
      </c>
      <c r="Z59" s="20" t="s">
        <v>379</v>
      </c>
    </row>
    <row r="60" spans="3:26" ht="36.75" customHeight="1">
      <c r="C60" s="21" t="s">
        <v>248</v>
      </c>
      <c r="D60" s="20" t="s">
        <v>302</v>
      </c>
      <c r="E60" s="82" t="s">
        <v>352</v>
      </c>
      <c r="F60" s="86"/>
      <c r="G60" s="86" t="s">
        <v>372</v>
      </c>
      <c r="H60" s="86"/>
      <c r="I60" s="86"/>
      <c r="J60" s="86"/>
      <c r="K60" s="86"/>
      <c r="L60" s="86" t="s">
        <v>379</v>
      </c>
      <c r="M60" s="86" t="s">
        <v>379</v>
      </c>
      <c r="N60" s="86" t="s">
        <v>379</v>
      </c>
      <c r="O60" s="86" t="s">
        <v>379</v>
      </c>
      <c r="P60" s="86" t="s">
        <v>379</v>
      </c>
      <c r="Q60" s="86" t="s">
        <v>379</v>
      </c>
      <c r="R60" s="86" t="s">
        <v>379</v>
      </c>
      <c r="S60" s="86" t="s">
        <v>379</v>
      </c>
      <c r="T60" s="86" t="s">
        <v>379</v>
      </c>
      <c r="U60" s="86" t="s">
        <v>379</v>
      </c>
      <c r="V60" s="86" t="s">
        <v>379</v>
      </c>
      <c r="W60" s="86" t="s">
        <v>379</v>
      </c>
      <c r="X60" s="86" t="s">
        <v>379</v>
      </c>
      <c r="Y60" s="86" t="s">
        <v>379</v>
      </c>
      <c r="Z60" s="20" t="s">
        <v>379</v>
      </c>
    </row>
    <row r="61" spans="3:26" ht="35.25" customHeight="1">
      <c r="C61" s="21" t="s">
        <v>249</v>
      </c>
      <c r="D61" s="20" t="s">
        <v>303</v>
      </c>
      <c r="E61" s="82" t="s">
        <v>353</v>
      </c>
      <c r="F61" s="86" t="s">
        <v>372</v>
      </c>
      <c r="G61" s="86"/>
      <c r="H61" s="86"/>
      <c r="I61" s="86"/>
      <c r="J61" s="86"/>
      <c r="K61" s="86"/>
      <c r="L61" s="86" t="s">
        <v>379</v>
      </c>
      <c r="M61" s="86" t="s">
        <v>379</v>
      </c>
      <c r="N61" s="86" t="s">
        <v>379</v>
      </c>
      <c r="O61" s="86" t="s">
        <v>379</v>
      </c>
      <c r="P61" s="86" t="s">
        <v>379</v>
      </c>
      <c r="Q61" s="86" t="s">
        <v>379</v>
      </c>
      <c r="R61" s="86" t="s">
        <v>379</v>
      </c>
      <c r="S61" s="86" t="s">
        <v>379</v>
      </c>
      <c r="T61" s="86" t="s">
        <v>379</v>
      </c>
      <c r="U61" s="86" t="s">
        <v>379</v>
      </c>
      <c r="V61" s="86" t="s">
        <v>379</v>
      </c>
      <c r="W61" s="86" t="s">
        <v>379</v>
      </c>
      <c r="X61" s="86" t="s">
        <v>379</v>
      </c>
      <c r="Y61" s="86" t="s">
        <v>379</v>
      </c>
      <c r="Z61" s="20" t="s">
        <v>379</v>
      </c>
    </row>
    <row r="62" spans="3:26" ht="42.75" customHeight="1">
      <c r="C62" s="21" t="s">
        <v>250</v>
      </c>
      <c r="D62" s="20" t="s">
        <v>304</v>
      </c>
      <c r="E62" s="82" t="s">
        <v>354</v>
      </c>
      <c r="F62" s="86"/>
      <c r="G62" s="86" t="s">
        <v>372</v>
      </c>
      <c r="H62" s="86"/>
      <c r="I62" s="86"/>
      <c r="J62" s="86"/>
      <c r="K62" s="86"/>
      <c r="L62" s="86" t="s">
        <v>379</v>
      </c>
      <c r="M62" s="86" t="s">
        <v>379</v>
      </c>
      <c r="N62" s="86" t="s">
        <v>379</v>
      </c>
      <c r="O62" s="86" t="s">
        <v>379</v>
      </c>
      <c r="P62" s="86" t="s">
        <v>379</v>
      </c>
      <c r="Q62" s="86" t="s">
        <v>379</v>
      </c>
      <c r="R62" s="86" t="s">
        <v>379</v>
      </c>
      <c r="S62" s="86" t="s">
        <v>379</v>
      </c>
      <c r="T62" s="86" t="s">
        <v>379</v>
      </c>
      <c r="U62" s="86" t="s">
        <v>379</v>
      </c>
      <c r="V62" s="86" t="s">
        <v>379</v>
      </c>
      <c r="W62" s="86" t="s">
        <v>379</v>
      </c>
      <c r="X62" s="86" t="s">
        <v>379</v>
      </c>
      <c r="Y62" s="86" t="s">
        <v>379</v>
      </c>
      <c r="Z62" s="20" t="s">
        <v>379</v>
      </c>
    </row>
    <row r="63" spans="3:26" ht="42.75" customHeight="1">
      <c r="C63" s="21" t="s">
        <v>251</v>
      </c>
      <c r="D63" s="20" t="s">
        <v>305</v>
      </c>
      <c r="E63" s="82" t="s">
        <v>355</v>
      </c>
      <c r="F63" s="86" t="s">
        <v>372</v>
      </c>
      <c r="G63" s="86" t="s">
        <v>372</v>
      </c>
      <c r="H63" s="86" t="s">
        <v>372</v>
      </c>
      <c r="I63" s="86" t="s">
        <v>372</v>
      </c>
      <c r="J63" s="86" t="s">
        <v>372</v>
      </c>
      <c r="K63" s="86" t="s">
        <v>372</v>
      </c>
      <c r="L63" s="86" t="s">
        <v>379</v>
      </c>
      <c r="M63" s="86" t="s">
        <v>379</v>
      </c>
      <c r="N63" s="86" t="s">
        <v>379</v>
      </c>
      <c r="O63" s="86" t="s">
        <v>379</v>
      </c>
      <c r="P63" s="86" t="s">
        <v>379</v>
      </c>
      <c r="Q63" s="86" t="s">
        <v>379</v>
      </c>
      <c r="R63" s="86" t="s">
        <v>379</v>
      </c>
      <c r="S63" s="86" t="s">
        <v>379</v>
      </c>
      <c r="T63" s="86" t="s">
        <v>379</v>
      </c>
      <c r="U63" s="86" t="s">
        <v>379</v>
      </c>
      <c r="V63" s="86" t="s">
        <v>379</v>
      </c>
      <c r="W63" s="86" t="s">
        <v>379</v>
      </c>
      <c r="X63" s="86" t="s">
        <v>379</v>
      </c>
      <c r="Y63" s="86" t="s">
        <v>379</v>
      </c>
      <c r="Z63" s="20" t="s">
        <v>379</v>
      </c>
    </row>
    <row r="64" spans="3:26" ht="46.5" customHeight="1">
      <c r="C64" s="21" t="s">
        <v>252</v>
      </c>
      <c r="D64" s="20" t="s">
        <v>306</v>
      </c>
      <c r="E64" s="82" t="s">
        <v>356</v>
      </c>
      <c r="F64" s="86" t="s">
        <v>372</v>
      </c>
      <c r="G64" s="86" t="s">
        <v>372</v>
      </c>
      <c r="H64" s="86" t="s">
        <v>372</v>
      </c>
      <c r="I64" s="86"/>
      <c r="J64" s="86"/>
      <c r="K64" s="86"/>
      <c r="L64" s="86" t="s">
        <v>379</v>
      </c>
      <c r="M64" s="86" t="s">
        <v>379</v>
      </c>
      <c r="N64" s="86" t="s">
        <v>379</v>
      </c>
      <c r="O64" s="86" t="s">
        <v>379</v>
      </c>
      <c r="P64" s="86" t="s">
        <v>379</v>
      </c>
      <c r="Q64" s="86" t="s">
        <v>379</v>
      </c>
      <c r="R64" s="86" t="s">
        <v>379</v>
      </c>
      <c r="S64" s="86" t="s">
        <v>379</v>
      </c>
      <c r="T64" s="86" t="s">
        <v>379</v>
      </c>
      <c r="U64" s="86" t="s">
        <v>379</v>
      </c>
      <c r="V64" s="86" t="s">
        <v>379</v>
      </c>
      <c r="W64" s="86" t="s">
        <v>379</v>
      </c>
      <c r="X64" s="86" t="s">
        <v>379</v>
      </c>
      <c r="Y64" s="86" t="s">
        <v>379</v>
      </c>
      <c r="Z64" s="20" t="s">
        <v>379</v>
      </c>
    </row>
    <row r="65" spans="3:26" ht="40.5" customHeight="1">
      <c r="C65" s="21" t="s">
        <v>253</v>
      </c>
      <c r="D65" s="20" t="s">
        <v>307</v>
      </c>
      <c r="E65" s="19" t="s">
        <v>357</v>
      </c>
      <c r="F65" s="86" t="s">
        <v>372</v>
      </c>
      <c r="G65" s="86"/>
      <c r="H65" s="86"/>
      <c r="I65" s="86"/>
      <c r="J65" s="86"/>
      <c r="K65" s="86"/>
      <c r="L65" s="86" t="s">
        <v>379</v>
      </c>
      <c r="M65" s="86" t="s">
        <v>379</v>
      </c>
      <c r="N65" s="86" t="s">
        <v>379</v>
      </c>
      <c r="O65" s="86" t="s">
        <v>379</v>
      </c>
      <c r="P65" s="86" t="s">
        <v>379</v>
      </c>
      <c r="Q65" s="86" t="s">
        <v>379</v>
      </c>
      <c r="R65" s="86" t="s">
        <v>379</v>
      </c>
      <c r="S65" s="86" t="s">
        <v>379</v>
      </c>
      <c r="T65" s="86" t="s">
        <v>379</v>
      </c>
      <c r="U65" s="86" t="s">
        <v>379</v>
      </c>
      <c r="V65" s="86" t="s">
        <v>379</v>
      </c>
      <c r="W65" s="86" t="s">
        <v>379</v>
      </c>
      <c r="X65" s="86" t="s">
        <v>379</v>
      </c>
      <c r="Y65" s="86" t="s">
        <v>379</v>
      </c>
      <c r="Z65" s="20" t="s">
        <v>379</v>
      </c>
    </row>
    <row r="66" spans="3:26" ht="31.5" customHeight="1">
      <c r="C66" s="21" t="s">
        <v>254</v>
      </c>
      <c r="D66" s="20" t="s">
        <v>308</v>
      </c>
      <c r="E66" s="19" t="s">
        <v>358</v>
      </c>
      <c r="F66" s="86"/>
      <c r="G66" s="86" t="s">
        <v>372</v>
      </c>
      <c r="H66" s="86"/>
      <c r="I66" s="86"/>
      <c r="J66" s="86"/>
      <c r="K66" s="86"/>
      <c r="L66" s="86" t="s">
        <v>379</v>
      </c>
      <c r="M66" s="86" t="s">
        <v>379</v>
      </c>
      <c r="N66" s="86" t="s">
        <v>379</v>
      </c>
      <c r="O66" s="86" t="s">
        <v>379</v>
      </c>
      <c r="P66" s="86" t="s">
        <v>379</v>
      </c>
      <c r="Q66" s="86" t="s">
        <v>379</v>
      </c>
      <c r="R66" s="86" t="s">
        <v>379</v>
      </c>
      <c r="S66" s="86" t="s">
        <v>379</v>
      </c>
      <c r="T66" s="86" t="s">
        <v>379</v>
      </c>
      <c r="U66" s="86" t="s">
        <v>379</v>
      </c>
      <c r="V66" s="86" t="s">
        <v>379</v>
      </c>
      <c r="W66" s="86" t="s">
        <v>379</v>
      </c>
      <c r="X66" s="86" t="s">
        <v>379</v>
      </c>
      <c r="Y66" s="86" t="s">
        <v>379</v>
      </c>
      <c r="Z66" s="20" t="s">
        <v>379</v>
      </c>
    </row>
    <row r="67" spans="3:26" ht="33.75" customHeight="1">
      <c r="C67" s="21" t="s">
        <v>255</v>
      </c>
      <c r="D67" s="20" t="s">
        <v>309</v>
      </c>
      <c r="E67" s="19" t="s">
        <v>359</v>
      </c>
      <c r="F67" s="86" t="s">
        <v>372</v>
      </c>
      <c r="G67" s="86"/>
      <c r="H67" s="86"/>
      <c r="I67" s="86"/>
      <c r="J67" s="86"/>
      <c r="K67" s="86"/>
      <c r="L67" s="86" t="s">
        <v>379</v>
      </c>
      <c r="M67" s="86" t="s">
        <v>379</v>
      </c>
      <c r="N67" s="86" t="s">
        <v>379</v>
      </c>
      <c r="O67" s="86" t="s">
        <v>379</v>
      </c>
      <c r="P67" s="86" t="s">
        <v>379</v>
      </c>
      <c r="Q67" s="86" t="s">
        <v>379</v>
      </c>
      <c r="R67" s="86" t="s">
        <v>379</v>
      </c>
      <c r="S67" s="86" t="s">
        <v>379</v>
      </c>
      <c r="T67" s="86" t="s">
        <v>379</v>
      </c>
      <c r="U67" s="86" t="s">
        <v>379</v>
      </c>
      <c r="V67" s="86" t="s">
        <v>379</v>
      </c>
      <c r="W67" s="86" t="s">
        <v>379</v>
      </c>
      <c r="X67" s="86" t="s">
        <v>379</v>
      </c>
      <c r="Y67" s="86" t="s">
        <v>379</v>
      </c>
      <c r="Z67" s="20" t="s">
        <v>379</v>
      </c>
    </row>
    <row r="68" spans="3:26" ht="33.75" customHeight="1">
      <c r="C68" s="21" t="s">
        <v>256</v>
      </c>
      <c r="D68" s="20" t="s">
        <v>310</v>
      </c>
      <c r="E68" s="19" t="s">
        <v>360</v>
      </c>
      <c r="F68" s="86"/>
      <c r="G68" s="86" t="s">
        <v>372</v>
      </c>
      <c r="H68" s="86"/>
      <c r="I68" s="86"/>
      <c r="J68" s="86"/>
      <c r="K68" s="86"/>
      <c r="L68" s="86" t="s">
        <v>379</v>
      </c>
      <c r="M68" s="86" t="s">
        <v>379</v>
      </c>
      <c r="N68" s="86" t="s">
        <v>379</v>
      </c>
      <c r="O68" s="86" t="s">
        <v>379</v>
      </c>
      <c r="P68" s="86" t="s">
        <v>379</v>
      </c>
      <c r="Q68" s="86" t="s">
        <v>379</v>
      </c>
      <c r="R68" s="86" t="s">
        <v>379</v>
      </c>
      <c r="S68" s="86" t="s">
        <v>379</v>
      </c>
      <c r="T68" s="86" t="s">
        <v>379</v>
      </c>
      <c r="U68" s="86" t="s">
        <v>379</v>
      </c>
      <c r="V68" s="86" t="s">
        <v>379</v>
      </c>
      <c r="W68" s="86" t="s">
        <v>379</v>
      </c>
      <c r="X68" s="86" t="s">
        <v>379</v>
      </c>
      <c r="Y68" s="86" t="s">
        <v>379</v>
      </c>
      <c r="Z68" s="20" t="s">
        <v>379</v>
      </c>
    </row>
    <row r="69" spans="3:26" ht="49.5" customHeight="1">
      <c r="C69" s="21" t="s">
        <v>257</v>
      </c>
      <c r="D69" s="20" t="s">
        <v>311</v>
      </c>
      <c r="E69" s="19" t="s">
        <v>361</v>
      </c>
      <c r="F69" s="86"/>
      <c r="G69" s="86"/>
      <c r="H69" s="86"/>
      <c r="I69" s="86" t="s">
        <v>372</v>
      </c>
      <c r="J69" s="86" t="s">
        <v>372</v>
      </c>
      <c r="K69" s="86" t="s">
        <v>372</v>
      </c>
      <c r="L69" s="86" t="s">
        <v>379</v>
      </c>
      <c r="M69" s="86" t="s">
        <v>379</v>
      </c>
      <c r="N69" s="86" t="s">
        <v>379</v>
      </c>
      <c r="O69" s="86" t="s">
        <v>379</v>
      </c>
      <c r="P69" s="86" t="s">
        <v>379</v>
      </c>
      <c r="Q69" s="86" t="s">
        <v>379</v>
      </c>
      <c r="R69" s="86" t="s">
        <v>379</v>
      </c>
      <c r="S69" s="86" t="s">
        <v>379</v>
      </c>
      <c r="T69" s="86" t="s">
        <v>379</v>
      </c>
      <c r="U69" s="86" t="s">
        <v>379</v>
      </c>
      <c r="V69" s="86" t="s">
        <v>379</v>
      </c>
      <c r="W69" s="86" t="s">
        <v>379</v>
      </c>
      <c r="X69" s="86" t="s">
        <v>379</v>
      </c>
      <c r="Y69" s="86" t="s">
        <v>379</v>
      </c>
      <c r="Z69" s="20" t="s">
        <v>379</v>
      </c>
    </row>
    <row r="70" spans="3:26" ht="55.5" customHeight="1">
      <c r="C70" s="21" t="s">
        <v>258</v>
      </c>
      <c r="D70" s="20" t="s">
        <v>312</v>
      </c>
      <c r="E70" s="19" t="s">
        <v>362</v>
      </c>
      <c r="F70" s="86" t="s">
        <v>372</v>
      </c>
      <c r="G70" s="86" t="s">
        <v>372</v>
      </c>
      <c r="H70" s="86"/>
      <c r="I70" s="86"/>
      <c r="J70" s="86"/>
      <c r="K70" s="86"/>
      <c r="L70" s="86" t="s">
        <v>379</v>
      </c>
      <c r="M70" s="86" t="s">
        <v>379</v>
      </c>
      <c r="N70" s="86" t="s">
        <v>379</v>
      </c>
      <c r="O70" s="86" t="s">
        <v>379</v>
      </c>
      <c r="P70" s="86" t="s">
        <v>379</v>
      </c>
      <c r="Q70" s="86" t="s">
        <v>379</v>
      </c>
      <c r="R70" s="86" t="s">
        <v>379</v>
      </c>
      <c r="S70" s="86" t="s">
        <v>379</v>
      </c>
      <c r="T70" s="86" t="s">
        <v>379</v>
      </c>
      <c r="U70" s="86" t="s">
        <v>379</v>
      </c>
      <c r="V70" s="86" t="s">
        <v>379</v>
      </c>
      <c r="W70" s="86" t="s">
        <v>379</v>
      </c>
      <c r="X70" s="86" t="s">
        <v>379</v>
      </c>
      <c r="Y70" s="86" t="s">
        <v>379</v>
      </c>
      <c r="Z70" s="20" t="s">
        <v>379</v>
      </c>
    </row>
    <row r="71" spans="3:26" ht="36.75" customHeight="1">
      <c r="C71" s="21" t="s">
        <v>259</v>
      </c>
      <c r="D71" s="20" t="s">
        <v>313</v>
      </c>
      <c r="E71" s="19" t="s">
        <v>363</v>
      </c>
      <c r="F71" s="86"/>
      <c r="G71" s="86"/>
      <c r="H71" s="86"/>
      <c r="I71" s="86" t="s">
        <v>372</v>
      </c>
      <c r="J71" s="86" t="s">
        <v>372</v>
      </c>
      <c r="K71" s="86" t="s">
        <v>372</v>
      </c>
      <c r="L71" s="86" t="s">
        <v>379</v>
      </c>
      <c r="M71" s="86" t="s">
        <v>379</v>
      </c>
      <c r="N71" s="86" t="s">
        <v>379</v>
      </c>
      <c r="O71" s="86" t="s">
        <v>379</v>
      </c>
      <c r="P71" s="86" t="s">
        <v>379</v>
      </c>
      <c r="Q71" s="86" t="s">
        <v>379</v>
      </c>
      <c r="R71" s="86" t="s">
        <v>379</v>
      </c>
      <c r="S71" s="86" t="s">
        <v>379</v>
      </c>
      <c r="T71" s="86" t="s">
        <v>379</v>
      </c>
      <c r="U71" s="86" t="s">
        <v>379</v>
      </c>
      <c r="V71" s="86" t="s">
        <v>379</v>
      </c>
      <c r="W71" s="86" t="s">
        <v>379</v>
      </c>
      <c r="X71" s="86" t="s">
        <v>379</v>
      </c>
      <c r="Y71" s="86" t="s">
        <v>379</v>
      </c>
      <c r="Z71" s="20" t="s">
        <v>379</v>
      </c>
    </row>
    <row r="72" spans="3:26" ht="40.5" customHeight="1">
      <c r="C72" s="21" t="s">
        <v>260</v>
      </c>
      <c r="D72" s="20" t="s">
        <v>314</v>
      </c>
      <c r="E72" s="19" t="s">
        <v>364</v>
      </c>
      <c r="F72" s="86"/>
      <c r="G72" s="86"/>
      <c r="H72" s="86"/>
      <c r="I72" s="86"/>
      <c r="J72" s="86"/>
      <c r="K72" s="86"/>
      <c r="L72" s="86" t="s">
        <v>379</v>
      </c>
      <c r="M72" s="86" t="s">
        <v>379</v>
      </c>
      <c r="N72" s="86" t="s">
        <v>379</v>
      </c>
      <c r="O72" s="86" t="s">
        <v>379</v>
      </c>
      <c r="P72" s="86" t="s">
        <v>379</v>
      </c>
      <c r="Q72" s="86" t="s">
        <v>379</v>
      </c>
      <c r="R72" s="86" t="s">
        <v>379</v>
      </c>
      <c r="S72" s="86" t="s">
        <v>379</v>
      </c>
      <c r="T72" s="86" t="s">
        <v>379</v>
      </c>
      <c r="U72" s="86" t="s">
        <v>379</v>
      </c>
      <c r="V72" s="86" t="s">
        <v>379</v>
      </c>
      <c r="W72" s="86" t="s">
        <v>379</v>
      </c>
      <c r="X72" s="86" t="s">
        <v>379</v>
      </c>
      <c r="Y72" s="86" t="s">
        <v>379</v>
      </c>
      <c r="Z72" s="20" t="s">
        <v>379</v>
      </c>
    </row>
    <row r="73" spans="3:26" ht="52.5" customHeight="1">
      <c r="C73" s="21" t="s">
        <v>261</v>
      </c>
      <c r="D73" s="20" t="s">
        <v>315</v>
      </c>
      <c r="E73" s="19" t="s">
        <v>365</v>
      </c>
      <c r="F73" s="86"/>
      <c r="G73" s="86"/>
      <c r="H73" s="86"/>
      <c r="I73" s="86"/>
      <c r="J73" s="86"/>
      <c r="K73" s="86"/>
      <c r="L73" s="86" t="s">
        <v>379</v>
      </c>
      <c r="M73" s="86" t="s">
        <v>379</v>
      </c>
      <c r="N73" s="86" t="s">
        <v>379</v>
      </c>
      <c r="O73" s="86" t="s">
        <v>379</v>
      </c>
      <c r="P73" s="86" t="s">
        <v>379</v>
      </c>
      <c r="Q73" s="86" t="s">
        <v>379</v>
      </c>
      <c r="R73" s="86" t="s">
        <v>379</v>
      </c>
      <c r="S73" s="86" t="s">
        <v>379</v>
      </c>
      <c r="T73" s="86" t="s">
        <v>379</v>
      </c>
      <c r="U73" s="86" t="s">
        <v>379</v>
      </c>
      <c r="V73" s="86" t="s">
        <v>379</v>
      </c>
      <c r="W73" s="86" t="s">
        <v>379</v>
      </c>
      <c r="X73" s="86" t="s">
        <v>379</v>
      </c>
      <c r="Y73" s="86" t="s">
        <v>379</v>
      </c>
      <c r="Z73" s="20" t="s">
        <v>379</v>
      </c>
    </row>
    <row r="74" spans="3:26" ht="63.75" customHeight="1">
      <c r="C74" s="21" t="s">
        <v>262</v>
      </c>
      <c r="D74" s="20" t="s">
        <v>316</v>
      </c>
      <c r="E74" s="98" t="s">
        <v>366</v>
      </c>
      <c r="F74" s="98"/>
      <c r="G74" s="98"/>
      <c r="H74" s="98"/>
      <c r="I74" s="98"/>
      <c r="J74" s="98"/>
      <c r="K74" s="98"/>
      <c r="L74" s="98" t="s">
        <v>379</v>
      </c>
      <c r="M74" s="98" t="s">
        <v>379</v>
      </c>
      <c r="N74" s="98" t="s">
        <v>379</v>
      </c>
      <c r="O74" s="98" t="s">
        <v>379</v>
      </c>
      <c r="P74" s="98" t="s">
        <v>379</v>
      </c>
      <c r="Q74" s="98" t="s">
        <v>379</v>
      </c>
      <c r="R74" s="98" t="s">
        <v>379</v>
      </c>
      <c r="S74" s="98" t="s">
        <v>379</v>
      </c>
      <c r="T74" s="98" t="s">
        <v>379</v>
      </c>
      <c r="U74" s="98" t="s">
        <v>379</v>
      </c>
      <c r="V74" s="98" t="s">
        <v>379</v>
      </c>
      <c r="W74" s="98" t="s">
        <v>379</v>
      </c>
      <c r="X74" s="98" t="s">
        <v>379</v>
      </c>
      <c r="Y74" s="98" t="s">
        <v>379</v>
      </c>
      <c r="Z74" s="20" t="s">
        <v>379</v>
      </c>
    </row>
    <row r="75" spans="3:26" ht="45" customHeight="1">
      <c r="C75" s="20" t="s">
        <v>263</v>
      </c>
      <c r="D75" s="20" t="s">
        <v>317</v>
      </c>
      <c r="E75" s="20" t="s">
        <v>367</v>
      </c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20"/>
    </row>
    <row r="76" spans="3:26" ht="41.25" customHeight="1">
      <c r="C76" s="20" t="s">
        <v>264</v>
      </c>
      <c r="D76" s="20" t="s">
        <v>318</v>
      </c>
      <c r="E76" s="20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20"/>
    </row>
    <row r="77" spans="3:26" ht="24" customHeight="1">
      <c r="C77" s="20" t="s">
        <v>265</v>
      </c>
      <c r="D77" s="20" t="s">
        <v>319</v>
      </c>
      <c r="E77" s="20" t="s">
        <v>368</v>
      </c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20"/>
    </row>
    <row r="78" spans="3:26" ht="24" customHeight="1"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81" spans="3:18" ht="42" customHeight="1">
      <c r="C81" s="133" t="s">
        <v>62</v>
      </c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</row>
    <row r="82" spans="3:18" ht="48" customHeight="1">
      <c r="C82" s="133" t="s">
        <v>63</v>
      </c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</row>
    <row r="83" spans="3:18" ht="38.25" customHeight="1">
      <c r="C83" s="133" t="s">
        <v>64</v>
      </c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</row>
    <row r="84" spans="3:18" ht="113.25" customHeight="1">
      <c r="C84" s="133" t="s">
        <v>65</v>
      </c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</row>
    <row r="85" spans="3:18" ht="15">
      <c r="C85" s="1"/>
    </row>
    <row r="86" spans="3:18" ht="15">
      <c r="C86" s="1"/>
    </row>
  </sheetData>
  <mergeCells count="19">
    <mergeCell ref="C82:R82"/>
    <mergeCell ref="C83:R83"/>
    <mergeCell ref="C84:R84"/>
    <mergeCell ref="X18:Z18"/>
    <mergeCell ref="C14:Z14"/>
    <mergeCell ref="C13:Z13"/>
    <mergeCell ref="C11:Z11"/>
    <mergeCell ref="C10:Z10"/>
    <mergeCell ref="C81:R81"/>
    <mergeCell ref="C17:C19"/>
    <mergeCell ref="D17:D19"/>
    <mergeCell ref="E17:E19"/>
    <mergeCell ref="F17:Z17"/>
    <mergeCell ref="F18:H18"/>
    <mergeCell ref="I18:K18"/>
    <mergeCell ref="L18:N18"/>
    <mergeCell ref="O18:Q18"/>
    <mergeCell ref="R18:T18"/>
    <mergeCell ref="U18:W18"/>
  </mergeCells>
  <hyperlinks>
    <hyperlink ref="C3" location="Par393" tooltip="&lt;1&gt; Указывается номер приложения к решении об утверждении инвестиционной программы, изменений, вносимых инвестиционную программу, или инвестиционной программы и изменений, вносимых инвестиционную программу." display="Par393"/>
    <hyperlink ref="C5" location="Par394" tooltip="&lt;2&gt; Указываются наименование органа исполнительной власти и реквизит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" display="Par394"/>
    <hyperlink ref="C11" location="Par395" tooltip="&lt;3&gt; Форма заполняется на каждый год периода, на который утверждается инвестиционная программа сетевой организации и (или) изменения, вносимые в инвестиционную программу сетевой организации." display="Par395"/>
    <hyperlink ref="F19" location="Par396" tooltip="&lt;4&gt; Наименования количественных показателей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" display="Par396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3:AU99"/>
  <sheetViews>
    <sheetView topLeftCell="A15" zoomScale="60" zoomScaleNormal="60" zoomScaleSheetLayoutView="30" workbookViewId="0">
      <selection activeCell="AJ26" sqref="AJ26:AN82"/>
    </sheetView>
  </sheetViews>
  <sheetFormatPr defaultRowHeight="15"/>
  <cols>
    <col min="2" max="2" width="9.28515625" customWidth="1"/>
    <col min="3" max="3" width="65.28515625" customWidth="1"/>
    <col min="4" max="4" width="28.140625" customWidth="1"/>
    <col min="5" max="5" width="23" customWidth="1"/>
    <col min="6" max="6" width="18.28515625" customWidth="1"/>
    <col min="7" max="7" width="12.85546875" customWidth="1"/>
    <col min="8" max="8" width="10.7109375" bestFit="1" customWidth="1"/>
    <col min="9" max="9" width="9.28515625" bestFit="1" customWidth="1"/>
    <col min="10" max="10" width="11" bestFit="1" customWidth="1"/>
    <col min="11" max="11" width="9.5703125" customWidth="1"/>
    <col min="12" max="12" width="10.28515625" customWidth="1"/>
    <col min="13" max="13" width="13.42578125" customWidth="1"/>
    <col min="14" max="14" width="14.140625" customWidth="1"/>
    <col min="15" max="15" width="12" customWidth="1"/>
    <col min="17" max="17" width="9.7109375" customWidth="1"/>
    <col min="20" max="20" width="16.5703125" customWidth="1"/>
    <col min="21" max="21" width="14.5703125" customWidth="1"/>
    <col min="28" max="28" width="12.7109375" bestFit="1" customWidth="1"/>
    <col min="34" max="34" width="13.85546875" customWidth="1"/>
    <col min="35" max="35" width="13.7109375" customWidth="1"/>
    <col min="36" max="36" width="11.85546875" customWidth="1"/>
    <col min="41" max="41" width="13.140625" customWidth="1"/>
    <col min="42" max="42" width="12.85546875" customWidth="1"/>
    <col min="43" max="43" width="11.42578125" customWidth="1"/>
  </cols>
  <sheetData>
    <row r="3" spans="2:47">
      <c r="C3" s="2" t="s">
        <v>0</v>
      </c>
    </row>
    <row r="4" spans="2:47">
      <c r="C4" s="3" t="s">
        <v>1</v>
      </c>
    </row>
    <row r="5" spans="2:47">
      <c r="C5" s="2" t="s">
        <v>2</v>
      </c>
    </row>
    <row r="6" spans="2:47">
      <c r="C6" s="3"/>
    </row>
    <row r="7" spans="2:47">
      <c r="C7" s="3" t="s">
        <v>15</v>
      </c>
    </row>
    <row r="8" spans="2:47">
      <c r="C8" s="3" t="s">
        <v>66</v>
      </c>
    </row>
    <row r="9" spans="2:47">
      <c r="C9" s="2" t="s">
        <v>203</v>
      </c>
    </row>
    <row r="13" spans="2:47">
      <c r="B13" s="143" t="s">
        <v>204</v>
      </c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143"/>
      <c r="AU13" s="143"/>
    </row>
    <row r="14" spans="2:47">
      <c r="B14" s="132" t="s">
        <v>67</v>
      </c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2"/>
      <c r="AU14" s="132"/>
    </row>
    <row r="15" spans="2:47">
      <c r="D15" s="1"/>
    </row>
    <row r="16" spans="2:47">
      <c r="B16" s="132" t="s">
        <v>469</v>
      </c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</row>
    <row r="17" spans="2:47">
      <c r="B17" s="132" t="s">
        <v>6</v>
      </c>
      <c r="C17" s="132"/>
      <c r="D17" s="132"/>
      <c r="E17" s="132"/>
      <c r="F17" s="132"/>
      <c r="G17" s="132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</row>
    <row r="20" spans="2:47" ht="72" customHeight="1">
      <c r="B20" s="140" t="s">
        <v>7</v>
      </c>
      <c r="C20" s="140" t="s">
        <v>30</v>
      </c>
      <c r="D20" s="140" t="s">
        <v>8</v>
      </c>
      <c r="E20" s="141" t="s">
        <v>68</v>
      </c>
      <c r="F20" s="141" t="s">
        <v>69</v>
      </c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</row>
    <row r="21" spans="2:47" ht="27" customHeight="1">
      <c r="B21" s="140"/>
      <c r="C21" s="140"/>
      <c r="D21" s="140"/>
      <c r="E21" s="141"/>
      <c r="F21" s="142" t="s">
        <v>181</v>
      </c>
      <c r="G21" s="142"/>
      <c r="H21" s="142"/>
      <c r="I21" s="142"/>
      <c r="J21" s="142"/>
      <c r="K21" s="142"/>
      <c r="L21" s="142"/>
      <c r="M21" s="142" t="s">
        <v>182</v>
      </c>
      <c r="N21" s="142"/>
      <c r="O21" s="142"/>
      <c r="P21" s="142"/>
      <c r="Q21" s="142"/>
      <c r="R21" s="142"/>
      <c r="S21" s="142"/>
      <c r="T21" s="142" t="s">
        <v>183</v>
      </c>
      <c r="U21" s="142"/>
      <c r="V21" s="142"/>
      <c r="W21" s="142"/>
      <c r="X21" s="142"/>
      <c r="Y21" s="142"/>
      <c r="Z21" s="142"/>
      <c r="AA21" s="142" t="s">
        <v>208</v>
      </c>
      <c r="AB21" s="142"/>
      <c r="AC21" s="142"/>
      <c r="AD21" s="142"/>
      <c r="AE21" s="142"/>
      <c r="AF21" s="142"/>
      <c r="AG21" s="142"/>
      <c r="AH21" s="142" t="s">
        <v>209</v>
      </c>
      <c r="AI21" s="142"/>
      <c r="AJ21" s="142"/>
      <c r="AK21" s="142"/>
      <c r="AL21" s="142"/>
      <c r="AM21" s="142"/>
      <c r="AN21" s="142"/>
      <c r="AO21" s="141" t="s">
        <v>70</v>
      </c>
      <c r="AP21" s="141"/>
      <c r="AQ21" s="141"/>
      <c r="AR21" s="141"/>
      <c r="AS21" s="141"/>
      <c r="AT21" s="141"/>
      <c r="AU21" s="141"/>
    </row>
    <row r="22" spans="2:47" ht="27" customHeight="1">
      <c r="B22" s="140"/>
      <c r="C22" s="140"/>
      <c r="D22" s="140"/>
      <c r="E22" s="141"/>
      <c r="F22" s="141" t="s">
        <v>41</v>
      </c>
      <c r="G22" s="141"/>
      <c r="H22" s="141"/>
      <c r="I22" s="141"/>
      <c r="J22" s="141"/>
      <c r="K22" s="141"/>
      <c r="L22" s="141"/>
      <c r="M22" s="141" t="s">
        <v>41</v>
      </c>
      <c r="N22" s="141"/>
      <c r="O22" s="141"/>
      <c r="P22" s="141"/>
      <c r="Q22" s="141"/>
      <c r="R22" s="141"/>
      <c r="S22" s="141"/>
      <c r="T22" s="141" t="s">
        <v>41</v>
      </c>
      <c r="U22" s="141"/>
      <c r="V22" s="141"/>
      <c r="W22" s="141"/>
      <c r="X22" s="141"/>
      <c r="Y22" s="141"/>
      <c r="Z22" s="141"/>
      <c r="AA22" s="141" t="s">
        <v>41</v>
      </c>
      <c r="AB22" s="141"/>
      <c r="AC22" s="141"/>
      <c r="AD22" s="141"/>
      <c r="AE22" s="141"/>
      <c r="AF22" s="141"/>
      <c r="AG22" s="141"/>
      <c r="AH22" s="141" t="s">
        <v>41</v>
      </c>
      <c r="AI22" s="141"/>
      <c r="AJ22" s="141"/>
      <c r="AK22" s="141"/>
      <c r="AL22" s="141"/>
      <c r="AM22" s="141"/>
      <c r="AN22" s="141"/>
      <c r="AO22" s="141" t="s">
        <v>15</v>
      </c>
      <c r="AP22" s="141"/>
      <c r="AQ22" s="141"/>
      <c r="AR22" s="141"/>
      <c r="AS22" s="141"/>
      <c r="AT22" s="141"/>
      <c r="AU22" s="141"/>
    </row>
    <row r="23" spans="2:47" ht="62.25" customHeight="1">
      <c r="B23" s="140"/>
      <c r="C23" s="140"/>
      <c r="D23" s="140"/>
      <c r="E23" s="141" t="s">
        <v>15</v>
      </c>
      <c r="F23" s="77" t="s">
        <v>71</v>
      </c>
      <c r="G23" s="141" t="s">
        <v>72</v>
      </c>
      <c r="H23" s="141"/>
      <c r="I23" s="141"/>
      <c r="J23" s="141"/>
      <c r="K23" s="141"/>
      <c r="L23" s="141"/>
      <c r="M23" s="77" t="s">
        <v>71</v>
      </c>
      <c r="N23" s="141" t="s">
        <v>72</v>
      </c>
      <c r="O23" s="141"/>
      <c r="P23" s="141"/>
      <c r="Q23" s="141"/>
      <c r="R23" s="141"/>
      <c r="S23" s="141"/>
      <c r="T23" s="77" t="s">
        <v>71</v>
      </c>
      <c r="U23" s="141" t="s">
        <v>72</v>
      </c>
      <c r="V23" s="141"/>
      <c r="W23" s="141"/>
      <c r="X23" s="141"/>
      <c r="Y23" s="141"/>
      <c r="Z23" s="141"/>
      <c r="AA23" s="77" t="s">
        <v>71</v>
      </c>
      <c r="AB23" s="141" t="s">
        <v>72</v>
      </c>
      <c r="AC23" s="141"/>
      <c r="AD23" s="141"/>
      <c r="AE23" s="141"/>
      <c r="AF23" s="141"/>
      <c r="AG23" s="141"/>
      <c r="AH23" s="77" t="s">
        <v>71</v>
      </c>
      <c r="AI23" s="141" t="s">
        <v>72</v>
      </c>
      <c r="AJ23" s="141"/>
      <c r="AK23" s="141"/>
      <c r="AL23" s="141"/>
      <c r="AM23" s="141"/>
      <c r="AN23" s="141"/>
      <c r="AO23" s="77" t="s">
        <v>71</v>
      </c>
      <c r="AP23" s="141" t="s">
        <v>72</v>
      </c>
      <c r="AQ23" s="141"/>
      <c r="AR23" s="141"/>
      <c r="AS23" s="141"/>
      <c r="AT23" s="141"/>
      <c r="AU23" s="141"/>
    </row>
    <row r="24" spans="2:47" ht="60">
      <c r="B24" s="140"/>
      <c r="C24" s="140"/>
      <c r="D24" s="140"/>
      <c r="E24" s="141"/>
      <c r="F24" s="77" t="s">
        <v>205</v>
      </c>
      <c r="G24" s="77" t="s">
        <v>73</v>
      </c>
      <c r="H24" s="78" t="s">
        <v>74</v>
      </c>
      <c r="I24" s="78" t="s">
        <v>75</v>
      </c>
      <c r="J24" s="78" t="s">
        <v>76</v>
      </c>
      <c r="K24" s="78" t="s">
        <v>77</v>
      </c>
      <c r="L24" s="78" t="s">
        <v>78</v>
      </c>
      <c r="M24" s="77" t="s">
        <v>73</v>
      </c>
      <c r="N24" s="77" t="s">
        <v>73</v>
      </c>
      <c r="O24" s="78" t="s">
        <v>74</v>
      </c>
      <c r="P24" s="78" t="s">
        <v>75</v>
      </c>
      <c r="Q24" s="78" t="s">
        <v>76</v>
      </c>
      <c r="R24" s="78" t="s">
        <v>77</v>
      </c>
      <c r="S24" s="78" t="s">
        <v>78</v>
      </c>
      <c r="T24" s="79" t="s">
        <v>73</v>
      </c>
      <c r="U24" s="79" t="s">
        <v>73</v>
      </c>
      <c r="V24" s="78" t="s">
        <v>74</v>
      </c>
      <c r="W24" s="78" t="s">
        <v>75</v>
      </c>
      <c r="X24" s="78" t="s">
        <v>76</v>
      </c>
      <c r="Y24" s="78" t="s">
        <v>77</v>
      </c>
      <c r="Z24" s="78" t="s">
        <v>78</v>
      </c>
      <c r="AA24" s="79" t="s">
        <v>73</v>
      </c>
      <c r="AB24" s="79" t="s">
        <v>73</v>
      </c>
      <c r="AC24" s="78" t="s">
        <v>74</v>
      </c>
      <c r="AD24" s="78" t="s">
        <v>75</v>
      </c>
      <c r="AE24" s="78" t="s">
        <v>76</v>
      </c>
      <c r="AF24" s="78" t="s">
        <v>77</v>
      </c>
      <c r="AG24" s="78" t="s">
        <v>78</v>
      </c>
      <c r="AH24" s="77" t="s">
        <v>73</v>
      </c>
      <c r="AI24" s="77" t="s">
        <v>73</v>
      </c>
      <c r="AJ24" s="78" t="s">
        <v>74</v>
      </c>
      <c r="AK24" s="78" t="s">
        <v>75</v>
      </c>
      <c r="AL24" s="78" t="s">
        <v>76</v>
      </c>
      <c r="AM24" s="78" t="s">
        <v>77</v>
      </c>
      <c r="AN24" s="78" t="s">
        <v>78</v>
      </c>
      <c r="AO24" s="77" t="s">
        <v>73</v>
      </c>
      <c r="AP24" s="77" t="s">
        <v>73</v>
      </c>
      <c r="AQ24" s="78" t="s">
        <v>74</v>
      </c>
      <c r="AR24" s="78" t="s">
        <v>75</v>
      </c>
      <c r="AS24" s="78" t="s">
        <v>76</v>
      </c>
      <c r="AT24" s="78" t="s">
        <v>77</v>
      </c>
      <c r="AU24" s="78" t="s">
        <v>78</v>
      </c>
    </row>
    <row r="25" spans="2:47" ht="21" customHeight="1">
      <c r="B25" s="77">
        <v>1</v>
      </c>
      <c r="C25" s="77">
        <v>2</v>
      </c>
      <c r="D25" s="77">
        <v>3</v>
      </c>
      <c r="E25" s="77">
        <v>4</v>
      </c>
      <c r="F25" s="80">
        <v>5.0999999999999996</v>
      </c>
      <c r="G25" s="80">
        <v>5.2</v>
      </c>
      <c r="H25" s="80">
        <v>5.3</v>
      </c>
      <c r="I25" s="80">
        <v>5.4</v>
      </c>
      <c r="J25" s="80">
        <v>5.5</v>
      </c>
      <c r="K25" s="80">
        <v>5.6</v>
      </c>
      <c r="L25" s="80">
        <v>5.7</v>
      </c>
      <c r="M25" s="80">
        <v>5.8</v>
      </c>
      <c r="N25" s="80">
        <v>5.9</v>
      </c>
      <c r="O25" s="80">
        <v>5.0999999999999996</v>
      </c>
      <c r="P25" s="80">
        <v>5.1100000000000003</v>
      </c>
      <c r="Q25" s="80">
        <v>5.12</v>
      </c>
      <c r="R25" s="80">
        <v>5.13</v>
      </c>
      <c r="S25" s="80">
        <v>5.14</v>
      </c>
      <c r="T25" s="80">
        <v>5.15</v>
      </c>
      <c r="U25" s="80">
        <v>5.16</v>
      </c>
      <c r="V25" s="80">
        <v>5.17</v>
      </c>
      <c r="W25" s="80">
        <v>5.18</v>
      </c>
      <c r="X25" s="80">
        <v>5.19</v>
      </c>
      <c r="Y25" s="80">
        <v>5.2</v>
      </c>
      <c r="Z25" s="80">
        <v>5.21</v>
      </c>
      <c r="AA25" s="80">
        <v>5.15</v>
      </c>
      <c r="AB25" s="80">
        <v>5.16</v>
      </c>
      <c r="AC25" s="80">
        <v>5.17</v>
      </c>
      <c r="AD25" s="80">
        <v>5.18</v>
      </c>
      <c r="AE25" s="80">
        <v>5.19</v>
      </c>
      <c r="AF25" s="80">
        <v>5.2</v>
      </c>
      <c r="AG25" s="80">
        <v>5.21</v>
      </c>
      <c r="AH25" s="80">
        <v>5.22</v>
      </c>
      <c r="AI25" s="80">
        <v>5.23</v>
      </c>
      <c r="AJ25" s="80">
        <v>5.24</v>
      </c>
      <c r="AK25" s="80">
        <v>5.25</v>
      </c>
      <c r="AL25" s="80">
        <v>5.26</v>
      </c>
      <c r="AM25" s="80">
        <v>5.27</v>
      </c>
      <c r="AN25" s="80">
        <v>5.28</v>
      </c>
      <c r="AO25" s="80">
        <v>5.29</v>
      </c>
      <c r="AP25" s="80">
        <v>5.3</v>
      </c>
      <c r="AQ25" s="80">
        <v>5.31</v>
      </c>
      <c r="AR25" s="80">
        <v>5.32</v>
      </c>
      <c r="AS25" s="80">
        <v>5.33</v>
      </c>
      <c r="AT25" s="80">
        <v>5.34</v>
      </c>
      <c r="AU25" s="80">
        <v>5.35</v>
      </c>
    </row>
    <row r="26" spans="2:47" ht="21" customHeight="1">
      <c r="B26" s="84">
        <v>0</v>
      </c>
      <c r="C26" s="84" t="s">
        <v>174</v>
      </c>
      <c r="D26" s="84"/>
      <c r="E26" s="125">
        <f>E27+E28+E29</f>
        <v>8163.7377995806846</v>
      </c>
      <c r="F26" s="125">
        <f t="shared" ref="F26:AN26" si="0">F27+F28+F29</f>
        <v>0</v>
      </c>
      <c r="G26" s="125">
        <f t="shared" si="0"/>
        <v>504.50855999999999</v>
      </c>
      <c r="H26" s="125">
        <f t="shared" si="0"/>
        <v>20.6</v>
      </c>
      <c r="I26" s="125">
        <f t="shared" si="0"/>
        <v>0</v>
      </c>
      <c r="J26" s="125">
        <f t="shared" si="0"/>
        <v>15.3</v>
      </c>
      <c r="K26" s="125">
        <f t="shared" si="0"/>
        <v>0</v>
      </c>
      <c r="L26" s="125">
        <f t="shared" si="0"/>
        <v>5</v>
      </c>
      <c r="M26" s="125">
        <f t="shared" si="0"/>
        <v>0</v>
      </c>
      <c r="N26" s="125">
        <f t="shared" si="0"/>
        <v>2528.4293610135283</v>
      </c>
      <c r="O26" s="125">
        <f t="shared" si="0"/>
        <v>8</v>
      </c>
      <c r="P26" s="125">
        <f t="shared" si="0"/>
        <v>4</v>
      </c>
      <c r="Q26" s="125">
        <f t="shared" si="0"/>
        <v>56</v>
      </c>
      <c r="R26" s="125">
        <f t="shared" si="0"/>
        <v>0</v>
      </c>
      <c r="S26" s="125">
        <f t="shared" si="0"/>
        <v>18</v>
      </c>
      <c r="T26" s="125">
        <f t="shared" si="0"/>
        <v>0</v>
      </c>
      <c r="U26" s="125">
        <f t="shared" si="0"/>
        <v>1857.224526630054</v>
      </c>
      <c r="V26" s="125">
        <f t="shared" si="0"/>
        <v>66</v>
      </c>
      <c r="W26" s="125">
        <f t="shared" si="0"/>
        <v>1.3</v>
      </c>
      <c r="X26" s="125">
        <f t="shared" si="0"/>
        <v>331</v>
      </c>
      <c r="Y26" s="125">
        <f t="shared" si="0"/>
        <v>0</v>
      </c>
      <c r="Z26" s="125">
        <f t="shared" si="0"/>
        <v>34</v>
      </c>
      <c r="AA26" s="125">
        <f t="shared" si="0"/>
        <v>0</v>
      </c>
      <c r="AB26" s="125">
        <f t="shared" si="0"/>
        <v>1772.8165599999998</v>
      </c>
      <c r="AC26" s="125">
        <f t="shared" si="0"/>
        <v>48.7</v>
      </c>
      <c r="AD26" s="125">
        <f t="shared" si="0"/>
        <v>4</v>
      </c>
      <c r="AE26" s="125">
        <f t="shared" si="0"/>
        <v>135.69999999999999</v>
      </c>
      <c r="AF26" s="125">
        <f t="shared" si="0"/>
        <v>0</v>
      </c>
      <c r="AG26" s="125">
        <f t="shared" si="0"/>
        <v>16</v>
      </c>
      <c r="AH26" s="125">
        <f t="shared" si="0"/>
        <v>0</v>
      </c>
      <c r="AI26" s="125">
        <f t="shared" si="0"/>
        <v>1500.7515599999999</v>
      </c>
      <c r="AJ26" s="125">
        <f t="shared" si="0"/>
        <v>7.5</v>
      </c>
      <c r="AK26" s="125">
        <f t="shared" si="0"/>
        <v>0</v>
      </c>
      <c r="AL26" s="125">
        <f t="shared" si="0"/>
        <v>43.8</v>
      </c>
      <c r="AM26" s="125">
        <f t="shared" si="0"/>
        <v>0</v>
      </c>
      <c r="AN26" s="125">
        <f t="shared" si="0"/>
        <v>4</v>
      </c>
      <c r="AO26" s="126"/>
      <c r="AP26" s="126">
        <f t="shared" ref="AP26:AU26" si="1">G26+N26+U26+AB26+AI26</f>
        <v>8163.7305676435817</v>
      </c>
      <c r="AQ26" s="126">
        <f t="shared" si="1"/>
        <v>150.80000000000001</v>
      </c>
      <c r="AR26" s="126">
        <f t="shared" si="1"/>
        <v>9.3000000000000007</v>
      </c>
      <c r="AS26" s="126">
        <f t="shared" si="1"/>
        <v>581.79999999999995</v>
      </c>
      <c r="AT26" s="126">
        <f t="shared" si="1"/>
        <v>0</v>
      </c>
      <c r="AU26" s="126">
        <f t="shared" si="1"/>
        <v>77</v>
      </c>
    </row>
    <row r="27" spans="2:47" ht="33.75" customHeight="1">
      <c r="B27" s="84" t="s">
        <v>211</v>
      </c>
      <c r="C27" s="84" t="s">
        <v>266</v>
      </c>
      <c r="D27" s="84"/>
      <c r="E27" s="125">
        <f>E31</f>
        <v>3613.691613164804</v>
      </c>
      <c r="F27" s="125">
        <f t="shared" ref="F27:AN27" si="2">F31</f>
        <v>0</v>
      </c>
      <c r="G27" s="125">
        <f t="shared" si="2"/>
        <v>263.70699999999999</v>
      </c>
      <c r="H27" s="125">
        <f t="shared" si="2"/>
        <v>0</v>
      </c>
      <c r="I27" s="125">
        <f t="shared" si="2"/>
        <v>0</v>
      </c>
      <c r="J27" s="125">
        <f t="shared" si="2"/>
        <v>0</v>
      </c>
      <c r="K27" s="125">
        <f t="shared" si="2"/>
        <v>0</v>
      </c>
      <c r="L27" s="125">
        <f t="shared" si="2"/>
        <v>0</v>
      </c>
      <c r="M27" s="125">
        <f t="shared" si="2"/>
        <v>0</v>
      </c>
      <c r="N27" s="125">
        <f t="shared" si="2"/>
        <v>616.77174848066159</v>
      </c>
      <c r="O27" s="125">
        <f t="shared" si="2"/>
        <v>0</v>
      </c>
      <c r="P27" s="125">
        <f t="shared" si="2"/>
        <v>4</v>
      </c>
      <c r="Q27" s="125">
        <f t="shared" si="2"/>
        <v>5</v>
      </c>
      <c r="R27" s="125">
        <f t="shared" si="2"/>
        <v>0</v>
      </c>
      <c r="S27" s="125">
        <f t="shared" si="2"/>
        <v>18</v>
      </c>
      <c r="T27" s="125">
        <f t="shared" si="2"/>
        <v>0</v>
      </c>
      <c r="U27" s="125">
        <f t="shared" si="2"/>
        <v>941.39195864999999</v>
      </c>
      <c r="V27" s="125">
        <f t="shared" si="2"/>
        <v>8</v>
      </c>
      <c r="W27" s="125">
        <f t="shared" si="2"/>
        <v>1.3</v>
      </c>
      <c r="X27" s="125">
        <f t="shared" si="2"/>
        <v>12</v>
      </c>
      <c r="Y27" s="125">
        <f t="shared" si="2"/>
        <v>0</v>
      </c>
      <c r="Z27" s="125">
        <f t="shared" si="2"/>
        <v>29</v>
      </c>
      <c r="AA27" s="125">
        <f t="shared" si="2"/>
        <v>0</v>
      </c>
      <c r="AB27" s="125">
        <f t="shared" si="2"/>
        <v>300.25200000000001</v>
      </c>
      <c r="AC27" s="125">
        <f t="shared" si="2"/>
        <v>2.5</v>
      </c>
      <c r="AD27" s="125">
        <f t="shared" si="2"/>
        <v>4</v>
      </c>
      <c r="AE27" s="125">
        <f t="shared" si="2"/>
        <v>39.700000000000003</v>
      </c>
      <c r="AF27" s="125">
        <f t="shared" si="2"/>
        <v>0</v>
      </c>
      <c r="AG27" s="125">
        <f t="shared" si="2"/>
        <v>11</v>
      </c>
      <c r="AH27" s="125">
        <f t="shared" si="2"/>
        <v>0</v>
      </c>
      <c r="AI27" s="125">
        <f t="shared" si="2"/>
        <v>1491.569</v>
      </c>
      <c r="AJ27" s="125">
        <f t="shared" si="2"/>
        <v>0</v>
      </c>
      <c r="AK27" s="125">
        <f t="shared" si="2"/>
        <v>0</v>
      </c>
      <c r="AL27" s="125">
        <f t="shared" si="2"/>
        <v>19.8</v>
      </c>
      <c r="AM27" s="125">
        <f t="shared" si="2"/>
        <v>0</v>
      </c>
      <c r="AN27" s="125">
        <f t="shared" si="2"/>
        <v>3</v>
      </c>
      <c r="AO27" s="126"/>
      <c r="AP27" s="126">
        <f t="shared" ref="AP27:AP82" si="3">G27+N27+U27+AB27+AI27</f>
        <v>3613.6917071306616</v>
      </c>
      <c r="AQ27" s="126">
        <f t="shared" ref="AQ27:AQ82" si="4">H27+O27+V27+AC27+AJ27</f>
        <v>10.5</v>
      </c>
      <c r="AR27" s="126">
        <f t="shared" ref="AR27:AR82" si="5">I27+P27+W27+AD27+AK27</f>
        <v>9.3000000000000007</v>
      </c>
      <c r="AS27" s="126">
        <f t="shared" ref="AS27:AS82" si="6">J27+Q27+X27+AE27+AL27</f>
        <v>76.5</v>
      </c>
      <c r="AT27" s="126">
        <f t="shared" ref="AT27:AT82" si="7">K27+R27+Y27+AF27+AM27</f>
        <v>0</v>
      </c>
      <c r="AU27" s="126">
        <f t="shared" ref="AU27:AU82" si="8">L27+S27+Z27+AG27+AN27</f>
        <v>61</v>
      </c>
    </row>
    <row r="28" spans="2:47" ht="30.75" customHeight="1">
      <c r="B28" s="84" t="s">
        <v>212</v>
      </c>
      <c r="C28" s="84" t="s">
        <v>267</v>
      </c>
      <c r="D28" s="84"/>
      <c r="E28" s="125">
        <f>E63</f>
        <v>4504.1383764158809</v>
      </c>
      <c r="F28" s="125">
        <f t="shared" ref="F28:AN28" si="9">F63</f>
        <v>0</v>
      </c>
      <c r="G28" s="125">
        <f t="shared" si="9"/>
        <v>231.62</v>
      </c>
      <c r="H28" s="125">
        <f t="shared" si="9"/>
        <v>20.6</v>
      </c>
      <c r="I28" s="125">
        <f t="shared" si="9"/>
        <v>0</v>
      </c>
      <c r="J28" s="125">
        <f t="shared" si="9"/>
        <v>15.3</v>
      </c>
      <c r="K28" s="125">
        <f t="shared" si="9"/>
        <v>0</v>
      </c>
      <c r="L28" s="125">
        <f t="shared" si="9"/>
        <v>5</v>
      </c>
      <c r="M28" s="125">
        <f t="shared" si="9"/>
        <v>0</v>
      </c>
      <c r="N28" s="125">
        <f t="shared" si="9"/>
        <v>1902.4760525328668</v>
      </c>
      <c r="O28" s="125">
        <f t="shared" si="9"/>
        <v>8</v>
      </c>
      <c r="P28" s="125">
        <f t="shared" si="9"/>
        <v>0</v>
      </c>
      <c r="Q28" s="125">
        <f t="shared" si="9"/>
        <v>51</v>
      </c>
      <c r="R28" s="125">
        <f t="shared" si="9"/>
        <v>0</v>
      </c>
      <c r="S28" s="125">
        <f t="shared" si="9"/>
        <v>0</v>
      </c>
      <c r="T28" s="125">
        <f t="shared" si="9"/>
        <v>0</v>
      </c>
      <c r="U28" s="125">
        <f t="shared" si="9"/>
        <v>906.65100798005403</v>
      </c>
      <c r="V28" s="125">
        <f t="shared" si="9"/>
        <v>58</v>
      </c>
      <c r="W28" s="125">
        <f t="shared" si="9"/>
        <v>0</v>
      </c>
      <c r="X28" s="125">
        <f t="shared" si="9"/>
        <v>319</v>
      </c>
      <c r="Y28" s="125">
        <f t="shared" si="9"/>
        <v>0</v>
      </c>
      <c r="Z28" s="125">
        <f t="shared" si="9"/>
        <v>5</v>
      </c>
      <c r="AA28" s="125">
        <f t="shared" si="9"/>
        <v>0</v>
      </c>
      <c r="AB28" s="125">
        <f t="shared" si="9"/>
        <v>1463.3829999999998</v>
      </c>
      <c r="AC28" s="125">
        <f t="shared" si="9"/>
        <v>46.2</v>
      </c>
      <c r="AD28" s="125">
        <f t="shared" si="9"/>
        <v>0</v>
      </c>
      <c r="AE28" s="125">
        <f t="shared" si="9"/>
        <v>96</v>
      </c>
      <c r="AF28" s="125">
        <f t="shared" si="9"/>
        <v>0</v>
      </c>
      <c r="AG28" s="125">
        <f t="shared" si="9"/>
        <v>5</v>
      </c>
      <c r="AH28" s="125">
        <f t="shared" si="9"/>
        <v>0</v>
      </c>
      <c r="AI28" s="125">
        <f t="shared" si="9"/>
        <v>0</v>
      </c>
      <c r="AJ28" s="125">
        <f t="shared" si="9"/>
        <v>7.5</v>
      </c>
      <c r="AK28" s="125">
        <f t="shared" si="9"/>
        <v>0</v>
      </c>
      <c r="AL28" s="125">
        <f t="shared" si="9"/>
        <v>24</v>
      </c>
      <c r="AM28" s="125">
        <f t="shared" si="9"/>
        <v>0</v>
      </c>
      <c r="AN28" s="125">
        <f t="shared" si="9"/>
        <v>1</v>
      </c>
      <c r="AO28" s="126"/>
      <c r="AP28" s="126">
        <f t="shared" si="3"/>
        <v>4504.1300605129209</v>
      </c>
      <c r="AQ28" s="126">
        <f t="shared" si="4"/>
        <v>140.30000000000001</v>
      </c>
      <c r="AR28" s="126">
        <f t="shared" si="5"/>
        <v>0</v>
      </c>
      <c r="AS28" s="126">
        <f t="shared" si="6"/>
        <v>505.3</v>
      </c>
      <c r="AT28" s="126">
        <f t="shared" si="7"/>
        <v>0</v>
      </c>
      <c r="AU28" s="126">
        <f t="shared" si="8"/>
        <v>16</v>
      </c>
    </row>
    <row r="29" spans="2:47" ht="21" customHeight="1">
      <c r="B29" s="84" t="s">
        <v>213</v>
      </c>
      <c r="C29" s="84" t="s">
        <v>268</v>
      </c>
      <c r="D29" s="84"/>
      <c r="E29" s="125">
        <f>E81</f>
        <v>45.907809999999998</v>
      </c>
      <c r="F29" s="125">
        <f t="shared" ref="F29:AN29" si="10">F81</f>
        <v>0</v>
      </c>
      <c r="G29" s="125">
        <f t="shared" si="10"/>
        <v>9.1815599999999993</v>
      </c>
      <c r="H29" s="125">
        <f t="shared" si="10"/>
        <v>0</v>
      </c>
      <c r="I29" s="125">
        <f t="shared" si="10"/>
        <v>0</v>
      </c>
      <c r="J29" s="125">
        <f t="shared" si="10"/>
        <v>0</v>
      </c>
      <c r="K29" s="125">
        <f t="shared" si="10"/>
        <v>0</v>
      </c>
      <c r="L29" s="125">
        <f t="shared" si="10"/>
        <v>0</v>
      </c>
      <c r="M29" s="125">
        <f t="shared" si="10"/>
        <v>0</v>
      </c>
      <c r="N29" s="125">
        <f t="shared" si="10"/>
        <v>9.1815599999999993</v>
      </c>
      <c r="O29" s="125">
        <f t="shared" si="10"/>
        <v>0</v>
      </c>
      <c r="P29" s="125">
        <f t="shared" si="10"/>
        <v>0</v>
      </c>
      <c r="Q29" s="125">
        <f t="shared" si="10"/>
        <v>0</v>
      </c>
      <c r="R29" s="125">
        <f t="shared" si="10"/>
        <v>0</v>
      </c>
      <c r="S29" s="125">
        <f t="shared" si="10"/>
        <v>0</v>
      </c>
      <c r="T29" s="125">
        <f t="shared" si="10"/>
        <v>0</v>
      </c>
      <c r="U29" s="125">
        <f t="shared" si="10"/>
        <v>9.1815599999999993</v>
      </c>
      <c r="V29" s="125">
        <f t="shared" si="10"/>
        <v>0</v>
      </c>
      <c r="W29" s="125">
        <f t="shared" si="10"/>
        <v>0</v>
      </c>
      <c r="X29" s="125">
        <f t="shared" si="10"/>
        <v>0</v>
      </c>
      <c r="Y29" s="125">
        <f t="shared" si="10"/>
        <v>0</v>
      </c>
      <c r="Z29" s="125">
        <f t="shared" si="10"/>
        <v>0</v>
      </c>
      <c r="AA29" s="125">
        <f t="shared" si="10"/>
        <v>0</v>
      </c>
      <c r="AB29" s="125">
        <f t="shared" si="10"/>
        <v>9.1815599999999993</v>
      </c>
      <c r="AC29" s="125">
        <f t="shared" si="10"/>
        <v>0</v>
      </c>
      <c r="AD29" s="125">
        <f t="shared" si="10"/>
        <v>0</v>
      </c>
      <c r="AE29" s="125">
        <f t="shared" si="10"/>
        <v>0</v>
      </c>
      <c r="AF29" s="125">
        <f t="shared" si="10"/>
        <v>0</v>
      </c>
      <c r="AG29" s="125">
        <f t="shared" si="10"/>
        <v>0</v>
      </c>
      <c r="AH29" s="125">
        <f t="shared" si="10"/>
        <v>0</v>
      </c>
      <c r="AI29" s="125">
        <f t="shared" si="10"/>
        <v>9.1825600000000005</v>
      </c>
      <c r="AJ29" s="125">
        <f t="shared" si="10"/>
        <v>0</v>
      </c>
      <c r="AK29" s="125">
        <f t="shared" si="10"/>
        <v>0</v>
      </c>
      <c r="AL29" s="125">
        <f t="shared" si="10"/>
        <v>0</v>
      </c>
      <c r="AM29" s="125">
        <f t="shared" si="10"/>
        <v>0</v>
      </c>
      <c r="AN29" s="125">
        <f t="shared" si="10"/>
        <v>0</v>
      </c>
      <c r="AO29" s="126"/>
      <c r="AP29" s="126">
        <f t="shared" si="3"/>
        <v>45.908799999999999</v>
      </c>
      <c r="AQ29" s="126">
        <f t="shared" si="4"/>
        <v>0</v>
      </c>
      <c r="AR29" s="126">
        <f t="shared" si="5"/>
        <v>0</v>
      </c>
      <c r="AS29" s="126">
        <f t="shared" si="6"/>
        <v>0</v>
      </c>
      <c r="AT29" s="126">
        <f t="shared" si="7"/>
        <v>0</v>
      </c>
      <c r="AU29" s="126">
        <f t="shared" si="8"/>
        <v>0</v>
      </c>
    </row>
    <row r="30" spans="2:47" ht="21" customHeight="1">
      <c r="B30" s="84">
        <v>1</v>
      </c>
      <c r="C30" s="84" t="s">
        <v>175</v>
      </c>
      <c r="D30" s="84"/>
      <c r="E30" s="125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>
        <f t="shared" si="3"/>
        <v>0</v>
      </c>
      <c r="AQ30" s="126">
        <f t="shared" si="4"/>
        <v>0</v>
      </c>
      <c r="AR30" s="126">
        <f t="shared" si="5"/>
        <v>0</v>
      </c>
      <c r="AS30" s="126">
        <f t="shared" si="6"/>
        <v>0</v>
      </c>
      <c r="AT30" s="126">
        <f t="shared" si="7"/>
        <v>0</v>
      </c>
      <c r="AU30" s="126">
        <f t="shared" si="8"/>
        <v>0</v>
      </c>
    </row>
    <row r="31" spans="2:47" ht="21" customHeight="1">
      <c r="B31" s="84">
        <v>43132</v>
      </c>
      <c r="C31" s="84" t="s">
        <v>269</v>
      </c>
      <c r="D31" s="84"/>
      <c r="E31" s="125">
        <f>SUM(E32:E62)</f>
        <v>3613.691613164804</v>
      </c>
      <c r="F31" s="126">
        <v>0</v>
      </c>
      <c r="G31" s="126">
        <f>G32+G33+G34+G35+G36+G37+G38+G39+G40+G41+G42+G43+G44+G45+G46+G47+G48+G49+G50+G51+G52+G53+G54+G55+G56+G57+G58+G59+G60+G61+G62</f>
        <v>263.70699999999999</v>
      </c>
      <c r="H31" s="126">
        <f t="shared" ref="H31:AN31" si="11">H32+H33+H34+H35+H36+H37+H38+H39+H40+H41+H42+H43+H44+H45+H46+H47+H48+H49+H50+H51+H52+H53+H54+H55+H56+H57+H58+H59+H60+H61+H62</f>
        <v>0</v>
      </c>
      <c r="I31" s="126">
        <f t="shared" si="11"/>
        <v>0</v>
      </c>
      <c r="J31" s="126">
        <f t="shared" si="11"/>
        <v>0</v>
      </c>
      <c r="K31" s="126">
        <f t="shared" si="11"/>
        <v>0</v>
      </c>
      <c r="L31" s="126">
        <f t="shared" si="11"/>
        <v>0</v>
      </c>
      <c r="M31" s="126">
        <f t="shared" si="11"/>
        <v>0</v>
      </c>
      <c r="N31" s="126">
        <f t="shared" si="11"/>
        <v>616.77174848066159</v>
      </c>
      <c r="O31" s="126">
        <f t="shared" si="11"/>
        <v>0</v>
      </c>
      <c r="P31" s="126">
        <f t="shared" si="11"/>
        <v>4</v>
      </c>
      <c r="Q31" s="126">
        <f t="shared" si="11"/>
        <v>5</v>
      </c>
      <c r="R31" s="126">
        <f t="shared" si="11"/>
        <v>0</v>
      </c>
      <c r="S31" s="126">
        <f t="shared" si="11"/>
        <v>18</v>
      </c>
      <c r="T31" s="126">
        <f t="shared" si="11"/>
        <v>0</v>
      </c>
      <c r="U31" s="126">
        <f t="shared" si="11"/>
        <v>941.39195864999999</v>
      </c>
      <c r="V31" s="126">
        <f t="shared" si="11"/>
        <v>8</v>
      </c>
      <c r="W31" s="126">
        <f t="shared" si="11"/>
        <v>1.3</v>
      </c>
      <c r="X31" s="126">
        <f t="shared" si="11"/>
        <v>12</v>
      </c>
      <c r="Y31" s="126">
        <f t="shared" si="11"/>
        <v>0</v>
      </c>
      <c r="Z31" s="126">
        <f t="shared" si="11"/>
        <v>29</v>
      </c>
      <c r="AA31" s="126">
        <f t="shared" si="11"/>
        <v>0</v>
      </c>
      <c r="AB31" s="126">
        <f t="shared" si="11"/>
        <v>300.25200000000001</v>
      </c>
      <c r="AC31" s="126">
        <f t="shared" si="11"/>
        <v>2.5</v>
      </c>
      <c r="AD31" s="126">
        <f t="shared" si="11"/>
        <v>4</v>
      </c>
      <c r="AE31" s="126">
        <f t="shared" si="11"/>
        <v>39.700000000000003</v>
      </c>
      <c r="AF31" s="126">
        <f t="shared" si="11"/>
        <v>0</v>
      </c>
      <c r="AG31" s="126">
        <f t="shared" si="11"/>
        <v>11</v>
      </c>
      <c r="AH31" s="126">
        <f t="shared" si="11"/>
        <v>0</v>
      </c>
      <c r="AI31" s="126">
        <f t="shared" si="11"/>
        <v>1491.569</v>
      </c>
      <c r="AJ31" s="126">
        <f t="shared" si="11"/>
        <v>0</v>
      </c>
      <c r="AK31" s="126">
        <f t="shared" si="11"/>
        <v>0</v>
      </c>
      <c r="AL31" s="126">
        <f t="shared" si="11"/>
        <v>19.8</v>
      </c>
      <c r="AM31" s="126">
        <f t="shared" si="11"/>
        <v>0</v>
      </c>
      <c r="AN31" s="126">
        <f t="shared" si="11"/>
        <v>3</v>
      </c>
      <c r="AO31" s="126"/>
      <c r="AP31" s="126">
        <f t="shared" si="3"/>
        <v>3613.6917071306616</v>
      </c>
      <c r="AQ31" s="126">
        <f t="shared" si="4"/>
        <v>10.5</v>
      </c>
      <c r="AR31" s="126">
        <f t="shared" si="5"/>
        <v>9.3000000000000007</v>
      </c>
      <c r="AS31" s="126">
        <f t="shared" si="6"/>
        <v>76.5</v>
      </c>
      <c r="AT31" s="126">
        <f t="shared" si="7"/>
        <v>0</v>
      </c>
      <c r="AU31" s="126">
        <f t="shared" si="8"/>
        <v>61</v>
      </c>
    </row>
    <row r="32" spans="2:47" ht="21" customHeight="1">
      <c r="B32" s="84" t="s">
        <v>215</v>
      </c>
      <c r="C32" s="84" t="s">
        <v>270</v>
      </c>
      <c r="D32" s="84" t="s">
        <v>320</v>
      </c>
      <c r="E32" s="125">
        <v>14.537305</v>
      </c>
      <c r="F32" s="126"/>
      <c r="G32" s="126"/>
      <c r="H32" s="126"/>
      <c r="I32" s="126"/>
      <c r="J32" s="126"/>
      <c r="K32" s="126"/>
      <c r="L32" s="126"/>
      <c r="M32" s="126"/>
      <c r="N32" s="126">
        <v>7.9955177500000003</v>
      </c>
      <c r="O32" s="126"/>
      <c r="P32" s="126"/>
      <c r="Q32" s="126"/>
      <c r="R32" s="126"/>
      <c r="S32" s="126"/>
      <c r="T32" s="126"/>
      <c r="U32" s="126">
        <v>6.5417872499999996</v>
      </c>
      <c r="V32" s="126"/>
      <c r="W32" s="126"/>
      <c r="X32" s="126"/>
      <c r="Y32" s="126"/>
      <c r="Z32" s="126" t="s">
        <v>401</v>
      </c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>
        <f t="shared" si="3"/>
        <v>14.537305</v>
      </c>
      <c r="AQ32" s="126">
        <f t="shared" si="4"/>
        <v>0</v>
      </c>
      <c r="AR32" s="126">
        <f t="shared" si="5"/>
        <v>0</v>
      </c>
      <c r="AS32" s="126">
        <f t="shared" si="6"/>
        <v>0</v>
      </c>
      <c r="AT32" s="126">
        <f t="shared" si="7"/>
        <v>0</v>
      </c>
      <c r="AU32" s="126">
        <f t="shared" si="8"/>
        <v>2</v>
      </c>
    </row>
    <row r="33" spans="2:47" ht="21" customHeight="1">
      <c r="B33" s="84" t="s">
        <v>216</v>
      </c>
      <c r="C33" s="84" t="s">
        <v>380</v>
      </c>
      <c r="D33" s="84" t="s">
        <v>321</v>
      </c>
      <c r="E33" s="125">
        <v>30.979414635772201</v>
      </c>
      <c r="F33" s="126"/>
      <c r="G33" s="126">
        <v>30.978999999999999</v>
      </c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>
        <v>10</v>
      </c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  <c r="AN33" s="126"/>
      <c r="AO33" s="126"/>
      <c r="AP33" s="126">
        <f t="shared" si="3"/>
        <v>30.978999999999999</v>
      </c>
      <c r="AQ33" s="126">
        <f t="shared" si="4"/>
        <v>0</v>
      </c>
      <c r="AR33" s="126">
        <f t="shared" si="5"/>
        <v>0</v>
      </c>
      <c r="AS33" s="126">
        <f t="shared" si="6"/>
        <v>0</v>
      </c>
      <c r="AT33" s="126">
        <f t="shared" si="7"/>
        <v>0</v>
      </c>
      <c r="AU33" s="126">
        <f t="shared" si="8"/>
        <v>10</v>
      </c>
    </row>
    <row r="34" spans="2:47" ht="21" customHeight="1">
      <c r="B34" s="84" t="s">
        <v>217</v>
      </c>
      <c r="C34" s="84" t="s">
        <v>272</v>
      </c>
      <c r="D34" s="84" t="s">
        <v>322</v>
      </c>
      <c r="E34" s="125">
        <v>22.2056</v>
      </c>
      <c r="F34" s="126"/>
      <c r="G34" s="126">
        <v>22.206</v>
      </c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>
        <v>2</v>
      </c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>
        <f t="shared" si="3"/>
        <v>22.206</v>
      </c>
      <c r="AQ34" s="126">
        <f t="shared" si="4"/>
        <v>0</v>
      </c>
      <c r="AR34" s="126">
        <f t="shared" si="5"/>
        <v>0</v>
      </c>
      <c r="AS34" s="126">
        <f t="shared" si="6"/>
        <v>0</v>
      </c>
      <c r="AT34" s="126">
        <f t="shared" si="7"/>
        <v>0</v>
      </c>
      <c r="AU34" s="126">
        <f t="shared" si="8"/>
        <v>2</v>
      </c>
    </row>
    <row r="35" spans="2:47" ht="21" customHeight="1">
      <c r="B35" s="84" t="s">
        <v>218</v>
      </c>
      <c r="C35" s="84" t="s">
        <v>273</v>
      </c>
      <c r="D35" s="84" t="s">
        <v>323</v>
      </c>
      <c r="E35" s="125">
        <v>139.2226</v>
      </c>
      <c r="F35" s="126"/>
      <c r="G35" s="126">
        <v>22.206</v>
      </c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>
        <v>2</v>
      </c>
      <c r="T35" s="126"/>
      <c r="U35" s="126">
        <v>46.807000000000002</v>
      </c>
      <c r="V35" s="126"/>
      <c r="W35" s="126"/>
      <c r="X35" s="126"/>
      <c r="Y35" s="126"/>
      <c r="Z35" s="126"/>
      <c r="AA35" s="126"/>
      <c r="AB35" s="126">
        <v>70.209999999999994</v>
      </c>
      <c r="AC35" s="126"/>
      <c r="AD35" s="126"/>
      <c r="AE35" s="126" t="s">
        <v>421</v>
      </c>
      <c r="AF35" s="126"/>
      <c r="AG35" s="126" t="s">
        <v>404</v>
      </c>
      <c r="AH35" s="126"/>
      <c r="AI35" s="126"/>
      <c r="AJ35" s="126"/>
      <c r="AK35" s="126"/>
      <c r="AL35" s="126"/>
      <c r="AM35" s="126"/>
      <c r="AN35" s="126"/>
      <c r="AO35" s="126"/>
      <c r="AP35" s="126">
        <f t="shared" si="3"/>
        <v>139.22300000000001</v>
      </c>
      <c r="AQ35" s="126">
        <f t="shared" si="4"/>
        <v>0</v>
      </c>
      <c r="AR35" s="126">
        <f t="shared" si="5"/>
        <v>0</v>
      </c>
      <c r="AS35" s="126">
        <f t="shared" si="6"/>
        <v>24</v>
      </c>
      <c r="AT35" s="126">
        <f t="shared" si="7"/>
        <v>0</v>
      </c>
      <c r="AU35" s="126">
        <f t="shared" si="8"/>
        <v>3</v>
      </c>
    </row>
    <row r="36" spans="2:47" ht="21" customHeight="1">
      <c r="B36" s="84" t="s">
        <v>219</v>
      </c>
      <c r="C36" s="84" t="s">
        <v>274</v>
      </c>
      <c r="D36" s="84" t="s">
        <v>324</v>
      </c>
      <c r="E36" s="125">
        <v>110.5243759070536</v>
      </c>
      <c r="F36" s="126"/>
      <c r="G36" s="126"/>
      <c r="H36" s="126"/>
      <c r="I36" s="126"/>
      <c r="J36" s="126"/>
      <c r="K36" s="126"/>
      <c r="L36" s="126"/>
      <c r="M36" s="126"/>
      <c r="N36" s="126">
        <v>11.4612789070536</v>
      </c>
      <c r="O36" s="126"/>
      <c r="P36" s="126"/>
      <c r="Q36" s="126"/>
      <c r="R36" s="126"/>
      <c r="S36" s="126"/>
      <c r="T36" s="126"/>
      <c r="U36" s="126">
        <v>99.063096999999999</v>
      </c>
      <c r="V36" s="126"/>
      <c r="W36" s="126"/>
      <c r="X36" s="126"/>
      <c r="Y36" s="126"/>
      <c r="Z36" s="126" t="s">
        <v>402</v>
      </c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  <c r="AN36" s="126"/>
      <c r="AO36" s="126"/>
      <c r="AP36" s="126">
        <f t="shared" si="3"/>
        <v>110.5243759070536</v>
      </c>
      <c r="AQ36" s="126">
        <f t="shared" si="4"/>
        <v>0</v>
      </c>
      <c r="AR36" s="126">
        <f t="shared" si="5"/>
        <v>0</v>
      </c>
      <c r="AS36" s="126">
        <f t="shared" si="6"/>
        <v>0</v>
      </c>
      <c r="AT36" s="126">
        <f t="shared" si="7"/>
        <v>0</v>
      </c>
      <c r="AU36" s="126">
        <f t="shared" si="8"/>
        <v>5</v>
      </c>
    </row>
    <row r="37" spans="2:47" ht="21" customHeight="1">
      <c r="B37" s="84" t="s">
        <v>220</v>
      </c>
      <c r="C37" s="84" t="s">
        <v>275</v>
      </c>
      <c r="D37" s="84" t="s">
        <v>325</v>
      </c>
      <c r="E37" s="125">
        <v>248.44034377615199</v>
      </c>
      <c r="F37" s="126"/>
      <c r="G37" s="126"/>
      <c r="H37" s="126"/>
      <c r="I37" s="126"/>
      <c r="J37" s="126"/>
      <c r="K37" s="126"/>
      <c r="L37" s="126"/>
      <c r="M37" s="126"/>
      <c r="N37" s="126">
        <v>218.202269376152</v>
      </c>
      <c r="O37" s="126"/>
      <c r="P37" s="126">
        <v>4</v>
      </c>
      <c r="Q37" s="126"/>
      <c r="R37" s="126"/>
      <c r="S37" s="126"/>
      <c r="T37" s="126"/>
      <c r="U37" s="126">
        <v>30.238074399999999</v>
      </c>
      <c r="V37" s="126"/>
      <c r="W37" s="126"/>
      <c r="X37" s="126"/>
      <c r="Y37" s="126"/>
      <c r="Z37" s="126" t="s">
        <v>403</v>
      </c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>
        <f t="shared" si="3"/>
        <v>248.44034377615199</v>
      </c>
      <c r="AQ37" s="126">
        <f t="shared" si="4"/>
        <v>0</v>
      </c>
      <c r="AR37" s="126">
        <f t="shared" si="5"/>
        <v>4</v>
      </c>
      <c r="AS37" s="126">
        <f t="shared" si="6"/>
        <v>0</v>
      </c>
      <c r="AT37" s="126">
        <f t="shared" si="7"/>
        <v>0</v>
      </c>
      <c r="AU37" s="126">
        <f t="shared" si="8"/>
        <v>12</v>
      </c>
    </row>
    <row r="38" spans="2:47" ht="21" customHeight="1">
      <c r="B38" s="84" t="s">
        <v>221</v>
      </c>
      <c r="C38" s="84" t="s">
        <v>276</v>
      </c>
      <c r="D38" s="84" t="s">
        <v>326</v>
      </c>
      <c r="E38" s="125">
        <v>154.36803550841699</v>
      </c>
      <c r="F38" s="126"/>
      <c r="G38" s="126"/>
      <c r="H38" s="126"/>
      <c r="I38" s="126"/>
      <c r="J38" s="126"/>
      <c r="K38" s="126"/>
      <c r="L38" s="126"/>
      <c r="M38" s="126"/>
      <c r="N38" s="126">
        <v>154.36803550841699</v>
      </c>
      <c r="O38" s="126"/>
      <c r="P38" s="126"/>
      <c r="Q38" s="126"/>
      <c r="R38" s="126"/>
      <c r="S38" s="126"/>
      <c r="T38" s="126"/>
      <c r="U38" s="126"/>
      <c r="V38" s="126"/>
      <c r="W38" s="126"/>
      <c r="X38" s="126" t="s">
        <v>403</v>
      </c>
      <c r="Y38" s="126"/>
      <c r="Z38" s="126" t="s">
        <v>404</v>
      </c>
      <c r="AA38" s="126"/>
      <c r="AB38" s="126"/>
      <c r="AC38" s="126"/>
      <c r="AD38" s="126"/>
      <c r="AE38" s="126"/>
      <c r="AF38" s="126"/>
      <c r="AG38" s="126"/>
      <c r="AH38" s="126"/>
      <c r="AI38" s="126"/>
      <c r="AJ38" s="126"/>
      <c r="AK38" s="126"/>
      <c r="AL38" s="126"/>
      <c r="AM38" s="126"/>
      <c r="AN38" s="126"/>
      <c r="AO38" s="126"/>
      <c r="AP38" s="126">
        <f t="shared" si="3"/>
        <v>154.36803550841699</v>
      </c>
      <c r="AQ38" s="126">
        <f t="shared" si="4"/>
        <v>0</v>
      </c>
      <c r="AR38" s="126">
        <f t="shared" si="5"/>
        <v>0</v>
      </c>
      <c r="AS38" s="126">
        <f t="shared" si="6"/>
        <v>12</v>
      </c>
      <c r="AT38" s="126">
        <f t="shared" si="7"/>
        <v>0</v>
      </c>
      <c r="AU38" s="126">
        <f t="shared" si="8"/>
        <v>1</v>
      </c>
    </row>
    <row r="39" spans="2:47" ht="21" customHeight="1">
      <c r="B39" s="84" t="s">
        <v>222</v>
      </c>
      <c r="C39" s="84" t="s">
        <v>277</v>
      </c>
      <c r="D39" s="84" t="s">
        <v>327</v>
      </c>
      <c r="E39" s="125">
        <v>141.58962680371999</v>
      </c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>
        <v>141.59</v>
      </c>
      <c r="V39" s="126"/>
      <c r="W39" s="126"/>
      <c r="X39" s="126"/>
      <c r="Y39" s="126"/>
      <c r="Z39" s="126" t="s">
        <v>404</v>
      </c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>
        <f t="shared" si="3"/>
        <v>141.59</v>
      </c>
      <c r="AQ39" s="126">
        <f t="shared" si="4"/>
        <v>0</v>
      </c>
      <c r="AR39" s="126">
        <f t="shared" si="5"/>
        <v>0</v>
      </c>
      <c r="AS39" s="126">
        <f t="shared" si="6"/>
        <v>0</v>
      </c>
      <c r="AT39" s="126">
        <f t="shared" si="7"/>
        <v>0</v>
      </c>
      <c r="AU39" s="126">
        <f t="shared" si="8"/>
        <v>1</v>
      </c>
    </row>
    <row r="40" spans="2:47" ht="21" customHeight="1">
      <c r="B40" s="84" t="s">
        <v>223</v>
      </c>
      <c r="C40" s="84" t="s">
        <v>278</v>
      </c>
      <c r="D40" s="84" t="s">
        <v>328</v>
      </c>
      <c r="E40" s="125">
        <v>240.04405522239881</v>
      </c>
      <c r="F40" s="126"/>
      <c r="G40" s="126"/>
      <c r="H40" s="126"/>
      <c r="I40" s="126"/>
      <c r="J40" s="126"/>
      <c r="K40" s="126"/>
      <c r="L40" s="126"/>
      <c r="M40" s="126"/>
      <c r="N40" s="126">
        <v>221.244646939039</v>
      </c>
      <c r="O40" s="126"/>
      <c r="P40" s="126"/>
      <c r="Q40" s="126"/>
      <c r="R40" s="126"/>
      <c r="S40" s="126"/>
      <c r="T40" s="126"/>
      <c r="U40" s="126">
        <v>18.8</v>
      </c>
      <c r="V40" s="126"/>
      <c r="W40" s="126"/>
      <c r="X40" s="126"/>
      <c r="Y40" s="126"/>
      <c r="Z40" s="126" t="s">
        <v>404</v>
      </c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>
        <f t="shared" si="3"/>
        <v>240.04464693903901</v>
      </c>
      <c r="AQ40" s="126">
        <f t="shared" si="4"/>
        <v>0</v>
      </c>
      <c r="AR40" s="126">
        <f t="shared" si="5"/>
        <v>0</v>
      </c>
      <c r="AS40" s="126">
        <f t="shared" si="6"/>
        <v>0</v>
      </c>
      <c r="AT40" s="126">
        <f t="shared" si="7"/>
        <v>0</v>
      </c>
      <c r="AU40" s="126">
        <f t="shared" si="8"/>
        <v>1</v>
      </c>
    </row>
    <row r="41" spans="2:47" ht="21" customHeight="1">
      <c r="B41" s="84" t="s">
        <v>224</v>
      </c>
      <c r="C41" s="84" t="s">
        <v>279</v>
      </c>
      <c r="D41" s="84" t="s">
        <v>329</v>
      </c>
      <c r="E41" s="125">
        <v>143.54473400000001</v>
      </c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>
        <v>143.54</v>
      </c>
      <c r="V41" s="126"/>
      <c r="W41" s="126"/>
      <c r="X41" s="126"/>
      <c r="Y41" s="126"/>
      <c r="Z41" s="126" t="s">
        <v>405</v>
      </c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>
        <f t="shared" si="3"/>
        <v>143.54</v>
      </c>
      <c r="AQ41" s="126">
        <f t="shared" si="4"/>
        <v>0</v>
      </c>
      <c r="AR41" s="126">
        <f t="shared" si="5"/>
        <v>0</v>
      </c>
      <c r="AS41" s="126">
        <f t="shared" si="6"/>
        <v>0</v>
      </c>
      <c r="AT41" s="126">
        <f t="shared" si="7"/>
        <v>0</v>
      </c>
      <c r="AU41" s="126">
        <f t="shared" si="8"/>
        <v>6</v>
      </c>
    </row>
    <row r="42" spans="2:47" ht="21" customHeight="1">
      <c r="B42" s="84" t="s">
        <v>225</v>
      </c>
      <c r="C42" s="84" t="s">
        <v>280</v>
      </c>
      <c r="D42" s="84" t="s">
        <v>340</v>
      </c>
      <c r="E42" s="125">
        <v>128.637</v>
      </c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>
        <v>128.637</v>
      </c>
      <c r="AJ42" s="126"/>
      <c r="AK42" s="126"/>
      <c r="AL42" s="126"/>
      <c r="AM42" s="126"/>
      <c r="AN42" s="126"/>
      <c r="AO42" s="126"/>
      <c r="AP42" s="126">
        <f t="shared" si="3"/>
        <v>128.637</v>
      </c>
      <c r="AQ42" s="126">
        <f t="shared" si="4"/>
        <v>0</v>
      </c>
      <c r="AR42" s="126">
        <f t="shared" si="5"/>
        <v>0</v>
      </c>
      <c r="AS42" s="126">
        <f t="shared" si="6"/>
        <v>0</v>
      </c>
      <c r="AT42" s="126">
        <f t="shared" si="7"/>
        <v>0</v>
      </c>
      <c r="AU42" s="126">
        <f t="shared" si="8"/>
        <v>0</v>
      </c>
    </row>
    <row r="43" spans="2:47" ht="21" customHeight="1">
      <c r="B43" s="84" t="s">
        <v>226</v>
      </c>
      <c r="C43" s="84" t="s">
        <v>281</v>
      </c>
      <c r="D43" s="84" t="s">
        <v>341</v>
      </c>
      <c r="E43" s="125">
        <v>506.36599999999999</v>
      </c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>
        <v>506.36599999999999</v>
      </c>
      <c r="AJ43" s="126"/>
      <c r="AK43" s="126"/>
      <c r="AL43" s="126"/>
      <c r="AM43" s="126"/>
      <c r="AN43" s="126"/>
      <c r="AO43" s="126"/>
      <c r="AP43" s="126">
        <f t="shared" si="3"/>
        <v>506.36599999999999</v>
      </c>
      <c r="AQ43" s="126">
        <f t="shared" si="4"/>
        <v>0</v>
      </c>
      <c r="AR43" s="126">
        <f t="shared" si="5"/>
        <v>0</v>
      </c>
      <c r="AS43" s="126">
        <f t="shared" si="6"/>
        <v>0</v>
      </c>
      <c r="AT43" s="126">
        <f t="shared" si="7"/>
        <v>0</v>
      </c>
      <c r="AU43" s="126">
        <f t="shared" si="8"/>
        <v>0</v>
      </c>
    </row>
    <row r="44" spans="2:47" ht="21" customHeight="1">
      <c r="B44" s="84" t="s">
        <v>227</v>
      </c>
      <c r="C44" s="84" t="s">
        <v>282</v>
      </c>
      <c r="D44" s="84" t="s">
        <v>342</v>
      </c>
      <c r="E44" s="125">
        <v>76.013000000000005</v>
      </c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 t="s">
        <v>406</v>
      </c>
      <c r="V44" s="126"/>
      <c r="W44" s="126" t="s">
        <v>407</v>
      </c>
      <c r="X44" s="126"/>
      <c r="Y44" s="126"/>
      <c r="Z44" s="126"/>
      <c r="AA44" s="126"/>
      <c r="AB44" s="126"/>
      <c r="AC44" s="126"/>
      <c r="AD44" s="126">
        <v>0.85000000000000009</v>
      </c>
      <c r="AE44" s="126"/>
      <c r="AF44" s="126"/>
      <c r="AG44" s="126" t="s">
        <v>404</v>
      </c>
      <c r="AH44" s="126"/>
      <c r="AI44" s="126"/>
      <c r="AJ44" s="126"/>
      <c r="AK44" s="126"/>
      <c r="AL44" s="126"/>
      <c r="AM44" s="126"/>
      <c r="AN44" s="126"/>
      <c r="AO44" s="126"/>
      <c r="AP44" s="126">
        <f t="shared" si="3"/>
        <v>76.013000000000005</v>
      </c>
      <c r="AQ44" s="126">
        <f t="shared" si="4"/>
        <v>0</v>
      </c>
      <c r="AR44" s="126">
        <f t="shared" si="5"/>
        <v>1.25</v>
      </c>
      <c r="AS44" s="126">
        <f t="shared" si="6"/>
        <v>0</v>
      </c>
      <c r="AT44" s="126">
        <f t="shared" si="7"/>
        <v>0</v>
      </c>
      <c r="AU44" s="126">
        <f t="shared" si="8"/>
        <v>1</v>
      </c>
    </row>
    <row r="45" spans="2:47" ht="21" customHeight="1">
      <c r="B45" s="84" t="s">
        <v>228</v>
      </c>
      <c r="C45" s="84" t="s">
        <v>283</v>
      </c>
      <c r="D45" s="84" t="s">
        <v>343</v>
      </c>
      <c r="E45" s="125">
        <v>39.402000000000001</v>
      </c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 t="s">
        <v>408</v>
      </c>
      <c r="V45" s="126"/>
      <c r="W45" s="126"/>
      <c r="X45" s="126"/>
      <c r="Y45" s="126"/>
      <c r="Z45" s="126"/>
      <c r="AA45" s="126"/>
      <c r="AB45" s="126"/>
      <c r="AC45" s="126"/>
      <c r="AD45" s="126"/>
      <c r="AE45" s="126" t="s">
        <v>422</v>
      </c>
      <c r="AF45" s="126"/>
      <c r="AG45" s="126" t="s">
        <v>402</v>
      </c>
      <c r="AH45" s="126"/>
      <c r="AI45" s="126"/>
      <c r="AJ45" s="126"/>
      <c r="AK45" s="126"/>
      <c r="AL45" s="126"/>
      <c r="AM45" s="126"/>
      <c r="AN45" s="126"/>
      <c r="AO45" s="126"/>
      <c r="AP45" s="126">
        <f t="shared" si="3"/>
        <v>39.402000000000001</v>
      </c>
      <c r="AQ45" s="126">
        <f t="shared" si="4"/>
        <v>0</v>
      </c>
      <c r="AR45" s="126">
        <f t="shared" si="5"/>
        <v>0</v>
      </c>
      <c r="AS45" s="126">
        <f t="shared" si="6"/>
        <v>1.2</v>
      </c>
      <c r="AT45" s="126">
        <f t="shared" si="7"/>
        <v>0</v>
      </c>
      <c r="AU45" s="126">
        <f t="shared" si="8"/>
        <v>5</v>
      </c>
    </row>
    <row r="46" spans="2:47" ht="21" customHeight="1">
      <c r="B46" s="84" t="s">
        <v>229</v>
      </c>
      <c r="C46" s="84" t="s">
        <v>284</v>
      </c>
      <c r="D46" s="84" t="s">
        <v>344</v>
      </c>
      <c r="E46" s="125">
        <v>57.125</v>
      </c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 t="s">
        <v>409</v>
      </c>
      <c r="V46" s="126"/>
      <c r="W46" s="126"/>
      <c r="X46" s="126"/>
      <c r="Y46" s="126"/>
      <c r="Z46" s="126"/>
      <c r="AA46" s="126"/>
      <c r="AB46" s="126"/>
      <c r="AC46" s="126"/>
      <c r="AD46" s="126"/>
      <c r="AE46" s="126" t="s">
        <v>423</v>
      </c>
      <c r="AF46" s="126"/>
      <c r="AG46" s="126" t="s">
        <v>404</v>
      </c>
      <c r="AH46" s="126"/>
      <c r="AI46" s="126"/>
      <c r="AJ46" s="126"/>
      <c r="AK46" s="126"/>
      <c r="AL46" s="126"/>
      <c r="AM46" s="126"/>
      <c r="AN46" s="126"/>
      <c r="AO46" s="126"/>
      <c r="AP46" s="126">
        <f t="shared" si="3"/>
        <v>57.125</v>
      </c>
      <c r="AQ46" s="126">
        <f t="shared" si="4"/>
        <v>0</v>
      </c>
      <c r="AR46" s="126">
        <f t="shared" si="5"/>
        <v>0</v>
      </c>
      <c r="AS46" s="126">
        <f t="shared" si="6"/>
        <v>9.5</v>
      </c>
      <c r="AT46" s="126">
        <f t="shared" si="7"/>
        <v>0</v>
      </c>
      <c r="AU46" s="126">
        <f t="shared" si="8"/>
        <v>1</v>
      </c>
    </row>
    <row r="47" spans="2:47" ht="21" customHeight="1">
      <c r="B47" s="84" t="s">
        <v>230</v>
      </c>
      <c r="C47" s="84" t="s">
        <v>285</v>
      </c>
      <c r="D47" s="84" t="s">
        <v>345</v>
      </c>
      <c r="E47" s="125">
        <v>41.06</v>
      </c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 t="s">
        <v>410</v>
      </c>
      <c r="V47" s="126"/>
      <c r="W47" s="126"/>
      <c r="X47" s="126"/>
      <c r="Y47" s="126"/>
      <c r="Z47" s="126" t="s">
        <v>404</v>
      </c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>
        <f t="shared" si="3"/>
        <v>41.06</v>
      </c>
      <c r="AQ47" s="126">
        <f t="shared" si="4"/>
        <v>0</v>
      </c>
      <c r="AR47" s="126">
        <f t="shared" si="5"/>
        <v>0</v>
      </c>
      <c r="AS47" s="126">
        <f t="shared" si="6"/>
        <v>0</v>
      </c>
      <c r="AT47" s="126">
        <f t="shared" si="7"/>
        <v>0</v>
      </c>
      <c r="AU47" s="126">
        <f t="shared" si="8"/>
        <v>1</v>
      </c>
    </row>
    <row r="48" spans="2:47" ht="21" customHeight="1">
      <c r="B48" s="84" t="s">
        <v>231</v>
      </c>
      <c r="C48" s="84" t="s">
        <v>286</v>
      </c>
      <c r="D48" s="84" t="s">
        <v>346</v>
      </c>
      <c r="E48" s="125">
        <v>52.179000000000002</v>
      </c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 t="s">
        <v>411</v>
      </c>
      <c r="V48" s="126"/>
      <c r="W48" s="126"/>
      <c r="X48" s="126"/>
      <c r="Y48" s="126"/>
      <c r="Z48" s="126"/>
      <c r="AA48" s="126"/>
      <c r="AB48" s="126"/>
      <c r="AC48" s="126" t="s">
        <v>424</v>
      </c>
      <c r="AD48" s="126"/>
      <c r="AE48" s="126"/>
      <c r="AF48" s="126"/>
      <c r="AG48" s="126" t="s">
        <v>404</v>
      </c>
      <c r="AH48" s="126"/>
      <c r="AI48" s="126"/>
      <c r="AJ48" s="126"/>
      <c r="AK48" s="126"/>
      <c r="AL48" s="126"/>
      <c r="AM48" s="126"/>
      <c r="AN48" s="126"/>
      <c r="AO48" s="126"/>
      <c r="AP48" s="126">
        <f t="shared" si="3"/>
        <v>52.179000000000002</v>
      </c>
      <c r="AQ48" s="126">
        <f t="shared" si="4"/>
        <v>2.5</v>
      </c>
      <c r="AR48" s="126">
        <f t="shared" si="5"/>
        <v>0</v>
      </c>
      <c r="AS48" s="126">
        <f t="shared" si="6"/>
        <v>0</v>
      </c>
      <c r="AT48" s="126">
        <f t="shared" si="7"/>
        <v>0</v>
      </c>
      <c r="AU48" s="126">
        <f t="shared" si="8"/>
        <v>1</v>
      </c>
    </row>
    <row r="49" spans="2:47" ht="21" customHeight="1">
      <c r="B49" s="84" t="s">
        <v>232</v>
      </c>
      <c r="C49" s="84" t="s">
        <v>287</v>
      </c>
      <c r="D49" s="84" t="s">
        <v>347</v>
      </c>
      <c r="E49" s="125">
        <v>61.709000000000003</v>
      </c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 t="s">
        <v>412</v>
      </c>
      <c r="V49" s="126"/>
      <c r="W49" s="126" t="s">
        <v>413</v>
      </c>
      <c r="X49" s="126"/>
      <c r="Y49" s="126"/>
      <c r="Z49" s="126"/>
      <c r="AA49" s="126"/>
      <c r="AB49" s="126"/>
      <c r="AC49" s="126"/>
      <c r="AD49" s="126">
        <v>3.15</v>
      </c>
      <c r="AE49" s="126"/>
      <c r="AF49" s="126"/>
      <c r="AG49" s="126" t="s">
        <v>404</v>
      </c>
      <c r="AH49" s="126"/>
      <c r="AI49" s="126"/>
      <c r="AJ49" s="126"/>
      <c r="AK49" s="126"/>
      <c r="AL49" s="126"/>
      <c r="AM49" s="126"/>
      <c r="AN49" s="126"/>
      <c r="AO49" s="126"/>
      <c r="AP49" s="126">
        <f t="shared" si="3"/>
        <v>61.709000000000003</v>
      </c>
      <c r="AQ49" s="126">
        <f t="shared" si="4"/>
        <v>0</v>
      </c>
      <c r="AR49" s="126">
        <f t="shared" si="5"/>
        <v>4.05</v>
      </c>
      <c r="AS49" s="126">
        <f t="shared" si="6"/>
        <v>0</v>
      </c>
      <c r="AT49" s="126">
        <f t="shared" si="7"/>
        <v>0</v>
      </c>
      <c r="AU49" s="126">
        <f t="shared" si="8"/>
        <v>1</v>
      </c>
    </row>
    <row r="50" spans="2:47" ht="21" customHeight="1">
      <c r="B50" s="84" t="s">
        <v>233</v>
      </c>
      <c r="C50" s="84" t="s">
        <v>288</v>
      </c>
      <c r="D50" s="84" t="s">
        <v>350</v>
      </c>
      <c r="E50" s="125">
        <v>61.860999999999997</v>
      </c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 t="s">
        <v>414</v>
      </c>
      <c r="V50" s="126"/>
      <c r="W50" s="126"/>
      <c r="X50" s="126"/>
      <c r="Y50" s="126"/>
      <c r="Z50" s="126"/>
      <c r="AA50" s="126"/>
      <c r="AB50" s="126">
        <v>42.497999999999998</v>
      </c>
      <c r="AC50" s="126"/>
      <c r="AD50" s="126"/>
      <c r="AE50" s="126" t="s">
        <v>402</v>
      </c>
      <c r="AF50" s="126"/>
      <c r="AG50" s="126" t="s">
        <v>404</v>
      </c>
      <c r="AH50" s="126"/>
      <c r="AI50" s="126"/>
      <c r="AJ50" s="126"/>
      <c r="AK50" s="126"/>
      <c r="AL50" s="126"/>
      <c r="AM50" s="126"/>
      <c r="AN50" s="126"/>
      <c r="AO50" s="126"/>
      <c r="AP50" s="126">
        <f t="shared" si="3"/>
        <v>61.86</v>
      </c>
      <c r="AQ50" s="126">
        <f t="shared" si="4"/>
        <v>0</v>
      </c>
      <c r="AR50" s="126">
        <f t="shared" si="5"/>
        <v>0</v>
      </c>
      <c r="AS50" s="126">
        <f t="shared" si="6"/>
        <v>5</v>
      </c>
      <c r="AT50" s="126">
        <f t="shared" si="7"/>
        <v>0</v>
      </c>
      <c r="AU50" s="126">
        <f t="shared" si="8"/>
        <v>1</v>
      </c>
    </row>
    <row r="51" spans="2:47" ht="21" customHeight="1">
      <c r="B51" s="84" t="s">
        <v>234</v>
      </c>
      <c r="C51" s="84" t="s">
        <v>289</v>
      </c>
      <c r="D51" s="84" t="s">
        <v>381</v>
      </c>
      <c r="E51" s="125">
        <v>73.602000000000004</v>
      </c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 t="s">
        <v>425</v>
      </c>
      <c r="AC51" s="126"/>
      <c r="AD51" s="126"/>
      <c r="AE51" s="126"/>
      <c r="AF51" s="126"/>
      <c r="AG51" s="126"/>
      <c r="AH51" s="126"/>
      <c r="AI51" s="126"/>
      <c r="AJ51" s="126"/>
      <c r="AK51" s="126"/>
      <c r="AL51" s="126" t="s">
        <v>432</v>
      </c>
      <c r="AM51" s="126"/>
      <c r="AN51" s="126" t="s">
        <v>404</v>
      </c>
      <c r="AO51" s="126"/>
      <c r="AP51" s="126">
        <f t="shared" si="3"/>
        <v>73.602000000000004</v>
      </c>
      <c r="AQ51" s="126">
        <f t="shared" si="4"/>
        <v>0</v>
      </c>
      <c r="AR51" s="126">
        <f t="shared" si="5"/>
        <v>0</v>
      </c>
      <c r="AS51" s="126">
        <f t="shared" si="6"/>
        <v>6.8</v>
      </c>
      <c r="AT51" s="126">
        <f t="shared" si="7"/>
        <v>0</v>
      </c>
      <c r="AU51" s="126">
        <f t="shared" si="8"/>
        <v>1</v>
      </c>
    </row>
    <row r="52" spans="2:47" ht="21" customHeight="1">
      <c r="B52" s="84" t="s">
        <v>235</v>
      </c>
      <c r="C52" s="84" t="s">
        <v>290</v>
      </c>
      <c r="D52" s="84" t="s">
        <v>382</v>
      </c>
      <c r="E52" s="125">
        <v>84.605000000000004</v>
      </c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  <c r="AA52" s="126"/>
      <c r="AB52" s="126" t="s">
        <v>426</v>
      </c>
      <c r="AC52" s="126"/>
      <c r="AD52" s="126"/>
      <c r="AE52" s="126"/>
      <c r="AF52" s="126"/>
      <c r="AG52" s="126"/>
      <c r="AH52" s="126"/>
      <c r="AI52" s="126"/>
      <c r="AJ52" s="126"/>
      <c r="AK52" s="126"/>
      <c r="AL52" s="126" t="s">
        <v>433</v>
      </c>
      <c r="AM52" s="126"/>
      <c r="AN52" s="126" t="s">
        <v>404</v>
      </c>
      <c r="AO52" s="126"/>
      <c r="AP52" s="126">
        <f t="shared" si="3"/>
        <v>84.605000000000004</v>
      </c>
      <c r="AQ52" s="126">
        <f t="shared" si="4"/>
        <v>0</v>
      </c>
      <c r="AR52" s="126">
        <f t="shared" si="5"/>
        <v>0</v>
      </c>
      <c r="AS52" s="126">
        <f t="shared" si="6"/>
        <v>13</v>
      </c>
      <c r="AT52" s="126">
        <f t="shared" si="7"/>
        <v>0</v>
      </c>
      <c r="AU52" s="126">
        <f t="shared" si="8"/>
        <v>1</v>
      </c>
    </row>
    <row r="53" spans="2:47" ht="21" customHeight="1">
      <c r="B53" s="84" t="s">
        <v>236</v>
      </c>
      <c r="C53" s="84" t="s">
        <v>291</v>
      </c>
      <c r="D53" s="84" t="s">
        <v>383</v>
      </c>
      <c r="E53" s="125">
        <v>29.337</v>
      </c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 t="s">
        <v>427</v>
      </c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 t="s">
        <v>404</v>
      </c>
      <c r="AO53" s="126"/>
      <c r="AP53" s="126">
        <f t="shared" si="3"/>
        <v>29.337</v>
      </c>
      <c r="AQ53" s="126">
        <f t="shared" si="4"/>
        <v>0</v>
      </c>
      <c r="AR53" s="126">
        <f t="shared" si="5"/>
        <v>0</v>
      </c>
      <c r="AS53" s="126">
        <f t="shared" si="6"/>
        <v>0</v>
      </c>
      <c r="AT53" s="126">
        <f t="shared" si="7"/>
        <v>0</v>
      </c>
      <c r="AU53" s="126">
        <f t="shared" si="8"/>
        <v>1</v>
      </c>
    </row>
    <row r="54" spans="2:47" ht="21" customHeight="1">
      <c r="B54" s="84" t="s">
        <v>237</v>
      </c>
      <c r="C54" s="84" t="s">
        <v>292</v>
      </c>
      <c r="D54" s="84" t="s">
        <v>384</v>
      </c>
      <c r="E54" s="125">
        <v>63.9</v>
      </c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26">
        <v>63.9</v>
      </c>
      <c r="AJ54" s="126"/>
      <c r="AK54" s="126"/>
      <c r="AL54" s="126"/>
      <c r="AM54" s="126"/>
      <c r="AN54" s="126"/>
      <c r="AO54" s="126"/>
      <c r="AP54" s="126">
        <f t="shared" si="3"/>
        <v>63.9</v>
      </c>
      <c r="AQ54" s="126">
        <f t="shared" si="4"/>
        <v>0</v>
      </c>
      <c r="AR54" s="126">
        <f t="shared" si="5"/>
        <v>0</v>
      </c>
      <c r="AS54" s="126">
        <f t="shared" si="6"/>
        <v>0</v>
      </c>
      <c r="AT54" s="126">
        <f t="shared" si="7"/>
        <v>0</v>
      </c>
      <c r="AU54" s="126">
        <f t="shared" si="8"/>
        <v>0</v>
      </c>
    </row>
    <row r="55" spans="2:47" ht="21" customHeight="1">
      <c r="B55" s="84" t="s">
        <v>238</v>
      </c>
      <c r="C55" s="84" t="s">
        <v>293</v>
      </c>
      <c r="D55" s="84" t="s">
        <v>385</v>
      </c>
      <c r="E55" s="125">
        <v>203.548</v>
      </c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  <c r="AE55" s="126"/>
      <c r="AF55" s="126"/>
      <c r="AG55" s="126"/>
      <c r="AH55" s="126"/>
      <c r="AI55" s="126">
        <v>203.548</v>
      </c>
      <c r="AJ55" s="126"/>
      <c r="AK55" s="126"/>
      <c r="AL55" s="126"/>
      <c r="AM55" s="126"/>
      <c r="AN55" s="126"/>
      <c r="AO55" s="126"/>
      <c r="AP55" s="126">
        <f t="shared" si="3"/>
        <v>203.548</v>
      </c>
      <c r="AQ55" s="126">
        <f t="shared" si="4"/>
        <v>0</v>
      </c>
      <c r="AR55" s="126">
        <f t="shared" si="5"/>
        <v>0</v>
      </c>
      <c r="AS55" s="126">
        <f t="shared" si="6"/>
        <v>0</v>
      </c>
      <c r="AT55" s="126">
        <f t="shared" si="7"/>
        <v>0</v>
      </c>
      <c r="AU55" s="126">
        <f t="shared" si="8"/>
        <v>0</v>
      </c>
    </row>
    <row r="56" spans="2:47" ht="21" customHeight="1">
      <c r="B56" s="84" t="s">
        <v>239</v>
      </c>
      <c r="C56" s="84" t="s">
        <v>294</v>
      </c>
      <c r="D56" s="84" t="s">
        <v>386</v>
      </c>
      <c r="E56" s="125">
        <v>181.61</v>
      </c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>
        <v>181.61</v>
      </c>
      <c r="AJ56" s="126"/>
      <c r="AK56" s="126"/>
      <c r="AL56" s="126"/>
      <c r="AM56" s="126"/>
      <c r="AN56" s="126"/>
      <c r="AO56" s="126"/>
      <c r="AP56" s="126">
        <f t="shared" si="3"/>
        <v>181.61</v>
      </c>
      <c r="AQ56" s="126">
        <f t="shared" si="4"/>
        <v>0</v>
      </c>
      <c r="AR56" s="126">
        <f t="shared" si="5"/>
        <v>0</v>
      </c>
      <c r="AS56" s="126">
        <f t="shared" si="6"/>
        <v>0</v>
      </c>
      <c r="AT56" s="126">
        <f t="shared" si="7"/>
        <v>0</v>
      </c>
      <c r="AU56" s="126">
        <f t="shared" si="8"/>
        <v>0</v>
      </c>
    </row>
    <row r="57" spans="2:47" ht="21" customHeight="1">
      <c r="B57" s="84" t="s">
        <v>240</v>
      </c>
      <c r="C57" s="84" t="s">
        <v>295</v>
      </c>
      <c r="D57" s="84" t="s">
        <v>387</v>
      </c>
      <c r="E57" s="125">
        <v>190.161</v>
      </c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>
        <v>190.161</v>
      </c>
      <c r="AJ57" s="126"/>
      <c r="AK57" s="126"/>
      <c r="AL57" s="126"/>
      <c r="AM57" s="126"/>
      <c r="AN57" s="126"/>
      <c r="AO57" s="126"/>
      <c r="AP57" s="126">
        <f t="shared" si="3"/>
        <v>190.161</v>
      </c>
      <c r="AQ57" s="126">
        <f t="shared" si="4"/>
        <v>0</v>
      </c>
      <c r="AR57" s="126">
        <f t="shared" si="5"/>
        <v>0</v>
      </c>
      <c r="AS57" s="126">
        <f t="shared" si="6"/>
        <v>0</v>
      </c>
      <c r="AT57" s="126">
        <f t="shared" si="7"/>
        <v>0</v>
      </c>
      <c r="AU57" s="126">
        <f t="shared" si="8"/>
        <v>0</v>
      </c>
    </row>
    <row r="58" spans="2:47" ht="21" customHeight="1">
      <c r="B58" s="84" t="s">
        <v>241</v>
      </c>
      <c r="C58" s="84" t="s">
        <v>296</v>
      </c>
      <c r="D58" s="84" t="s">
        <v>388</v>
      </c>
      <c r="E58" s="125">
        <v>132.30699999999999</v>
      </c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>
        <v>132.30699999999999</v>
      </c>
      <c r="AJ58" s="126"/>
      <c r="AK58" s="126"/>
      <c r="AL58" s="126"/>
      <c r="AM58" s="126"/>
      <c r="AN58" s="126"/>
      <c r="AO58" s="126"/>
      <c r="AP58" s="126">
        <f t="shared" si="3"/>
        <v>132.30699999999999</v>
      </c>
      <c r="AQ58" s="126">
        <f t="shared" si="4"/>
        <v>0</v>
      </c>
      <c r="AR58" s="126">
        <f t="shared" si="5"/>
        <v>0</v>
      </c>
      <c r="AS58" s="126">
        <f t="shared" si="6"/>
        <v>0</v>
      </c>
      <c r="AT58" s="126">
        <f t="shared" si="7"/>
        <v>0</v>
      </c>
      <c r="AU58" s="126">
        <f t="shared" si="8"/>
        <v>0</v>
      </c>
    </row>
    <row r="59" spans="2:47" ht="21" customHeight="1">
      <c r="B59" s="84" t="s">
        <v>242</v>
      </c>
      <c r="C59" s="84" t="s">
        <v>297</v>
      </c>
      <c r="D59" s="84" t="s">
        <v>389</v>
      </c>
      <c r="E59" s="125">
        <v>85.04</v>
      </c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>
        <v>85.04</v>
      </c>
      <c r="AJ59" s="126"/>
      <c r="AK59" s="126"/>
      <c r="AL59" s="126"/>
      <c r="AM59" s="126"/>
      <c r="AN59" s="126"/>
      <c r="AO59" s="126"/>
      <c r="AP59" s="126">
        <f t="shared" si="3"/>
        <v>85.04</v>
      </c>
      <c r="AQ59" s="126">
        <f t="shared" si="4"/>
        <v>0</v>
      </c>
      <c r="AR59" s="126">
        <f t="shared" si="5"/>
        <v>0</v>
      </c>
      <c r="AS59" s="126">
        <f t="shared" si="6"/>
        <v>0</v>
      </c>
      <c r="AT59" s="126">
        <f t="shared" si="7"/>
        <v>0</v>
      </c>
      <c r="AU59" s="126">
        <f t="shared" si="8"/>
        <v>0</v>
      </c>
    </row>
    <row r="60" spans="2:47" ht="21" customHeight="1">
      <c r="B60" s="84" t="s">
        <v>243</v>
      </c>
      <c r="C60" s="84" t="s">
        <v>298</v>
      </c>
      <c r="D60" s="84" t="s">
        <v>390</v>
      </c>
      <c r="E60" s="125">
        <v>191.81555646202699</v>
      </c>
      <c r="F60" s="126"/>
      <c r="G60" s="126">
        <v>188.316</v>
      </c>
      <c r="H60" s="126"/>
      <c r="I60" s="126"/>
      <c r="J60" s="126"/>
      <c r="K60" s="126"/>
      <c r="L60" s="126"/>
      <c r="M60" s="126"/>
      <c r="N60" s="126">
        <v>3.5</v>
      </c>
      <c r="O60" s="126"/>
      <c r="P60" s="126"/>
      <c r="Q60" s="126">
        <v>5</v>
      </c>
      <c r="R60" s="126"/>
      <c r="S60" s="126">
        <v>4</v>
      </c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F60" s="126"/>
      <c r="AG60" s="126"/>
      <c r="AH60" s="126"/>
      <c r="AI60" s="126"/>
      <c r="AJ60" s="126"/>
      <c r="AK60" s="126"/>
      <c r="AL60" s="126"/>
      <c r="AM60" s="126"/>
      <c r="AN60" s="126"/>
      <c r="AO60" s="126"/>
      <c r="AP60" s="126">
        <f t="shared" si="3"/>
        <v>191.816</v>
      </c>
      <c r="AQ60" s="126">
        <f t="shared" si="4"/>
        <v>0</v>
      </c>
      <c r="AR60" s="126">
        <f t="shared" si="5"/>
        <v>0</v>
      </c>
      <c r="AS60" s="126">
        <f t="shared" si="6"/>
        <v>5</v>
      </c>
      <c r="AT60" s="126">
        <f t="shared" si="7"/>
        <v>0</v>
      </c>
      <c r="AU60" s="126">
        <f t="shared" si="8"/>
        <v>4</v>
      </c>
    </row>
    <row r="61" spans="2:47" ht="21" customHeight="1">
      <c r="B61" s="84" t="s">
        <v>244</v>
      </c>
      <c r="C61" s="84" t="s">
        <v>299</v>
      </c>
      <c r="D61" s="84" t="s">
        <v>391</v>
      </c>
      <c r="E61" s="125">
        <v>54.685965849263802</v>
      </c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>
        <v>54.69</v>
      </c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26"/>
      <c r="AG61" s="126"/>
      <c r="AH61" s="126"/>
      <c r="AI61" s="126"/>
      <c r="AJ61" s="126"/>
      <c r="AK61" s="126"/>
      <c r="AL61" s="126"/>
      <c r="AM61" s="126"/>
      <c r="AN61" s="126"/>
      <c r="AO61" s="126"/>
      <c r="AP61" s="126">
        <f t="shared" si="3"/>
        <v>54.69</v>
      </c>
      <c r="AQ61" s="126">
        <f t="shared" si="4"/>
        <v>0</v>
      </c>
      <c r="AR61" s="126">
        <f t="shared" si="5"/>
        <v>0</v>
      </c>
      <c r="AS61" s="126">
        <f t="shared" si="6"/>
        <v>0</v>
      </c>
      <c r="AT61" s="126">
        <f t="shared" si="7"/>
        <v>0</v>
      </c>
      <c r="AU61" s="126">
        <f t="shared" si="8"/>
        <v>0</v>
      </c>
    </row>
    <row r="62" spans="2:47" ht="21" customHeight="1">
      <c r="B62" s="84" t="s">
        <v>245</v>
      </c>
      <c r="C62" s="84" t="s">
        <v>300</v>
      </c>
      <c r="D62" s="84" t="s">
        <v>392</v>
      </c>
      <c r="E62" s="125">
        <v>53.271999999999998</v>
      </c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 t="s">
        <v>415</v>
      </c>
      <c r="V62" s="126">
        <v>8</v>
      </c>
      <c r="W62" s="126"/>
      <c r="X62" s="126"/>
      <c r="Y62" s="126"/>
      <c r="Z62" s="126"/>
      <c r="AA62" s="126"/>
      <c r="AB62" s="126"/>
      <c r="AC62" s="126"/>
      <c r="AD62" s="126"/>
      <c r="AE62" s="126"/>
      <c r="AF62" s="126"/>
      <c r="AG62" s="126"/>
      <c r="AH62" s="126"/>
      <c r="AI62" s="126"/>
      <c r="AJ62" s="126"/>
      <c r="AK62" s="126"/>
      <c r="AL62" s="126"/>
      <c r="AM62" s="126"/>
      <c r="AN62" s="126"/>
      <c r="AO62" s="126"/>
      <c r="AP62" s="126">
        <f t="shared" si="3"/>
        <v>53.271999999999998</v>
      </c>
      <c r="AQ62" s="126">
        <f t="shared" si="4"/>
        <v>8</v>
      </c>
      <c r="AR62" s="126">
        <f t="shared" si="5"/>
        <v>0</v>
      </c>
      <c r="AS62" s="126">
        <f t="shared" si="6"/>
        <v>0</v>
      </c>
      <c r="AT62" s="126">
        <f t="shared" si="7"/>
        <v>0</v>
      </c>
      <c r="AU62" s="126">
        <f t="shared" si="8"/>
        <v>0</v>
      </c>
    </row>
    <row r="63" spans="2:47" ht="21" customHeight="1">
      <c r="B63" s="84" t="s">
        <v>246</v>
      </c>
      <c r="C63" s="84" t="s">
        <v>267</v>
      </c>
      <c r="D63" s="84"/>
      <c r="E63" s="125">
        <f>SUM(E64:E80)</f>
        <v>4504.1383764158809</v>
      </c>
      <c r="F63" s="126">
        <v>0</v>
      </c>
      <c r="G63" s="126">
        <f>G64+G65+G66+G67+G68+G69+G70+G71+G72+G73+G74+G75+G76+G77+G78+G79+G80</f>
        <v>231.62</v>
      </c>
      <c r="H63" s="126">
        <f t="shared" ref="H63:AO63" si="12">H64+H65+H66+H67+H68+H69+H70+H71+H72+H73+H74+H75+H76+H77+H78+H79+H80</f>
        <v>20.6</v>
      </c>
      <c r="I63" s="126">
        <f t="shared" si="12"/>
        <v>0</v>
      </c>
      <c r="J63" s="126">
        <f t="shared" si="12"/>
        <v>15.3</v>
      </c>
      <c r="K63" s="126">
        <f t="shared" si="12"/>
        <v>0</v>
      </c>
      <c r="L63" s="126">
        <f t="shared" si="12"/>
        <v>5</v>
      </c>
      <c r="M63" s="126">
        <f t="shared" si="12"/>
        <v>0</v>
      </c>
      <c r="N63" s="126">
        <f t="shared" si="12"/>
        <v>1902.4760525328668</v>
      </c>
      <c r="O63" s="126">
        <f t="shared" si="12"/>
        <v>8</v>
      </c>
      <c r="P63" s="126">
        <f t="shared" si="12"/>
        <v>0</v>
      </c>
      <c r="Q63" s="126">
        <f t="shared" si="12"/>
        <v>51</v>
      </c>
      <c r="R63" s="126">
        <f t="shared" si="12"/>
        <v>0</v>
      </c>
      <c r="S63" s="126">
        <f t="shared" si="12"/>
        <v>0</v>
      </c>
      <c r="T63" s="126">
        <f t="shared" si="12"/>
        <v>0</v>
      </c>
      <c r="U63" s="126">
        <f t="shared" si="12"/>
        <v>906.65100798005403</v>
      </c>
      <c r="V63" s="126">
        <f t="shared" si="12"/>
        <v>58</v>
      </c>
      <c r="W63" s="126">
        <f t="shared" si="12"/>
        <v>0</v>
      </c>
      <c r="X63" s="126">
        <f t="shared" si="12"/>
        <v>319</v>
      </c>
      <c r="Y63" s="126">
        <f t="shared" si="12"/>
        <v>0</v>
      </c>
      <c r="Z63" s="126">
        <f t="shared" si="12"/>
        <v>5</v>
      </c>
      <c r="AA63" s="126">
        <f t="shared" si="12"/>
        <v>0</v>
      </c>
      <c r="AB63" s="126">
        <f t="shared" si="12"/>
        <v>1463.3829999999998</v>
      </c>
      <c r="AC63" s="126">
        <f t="shared" si="12"/>
        <v>46.2</v>
      </c>
      <c r="AD63" s="126">
        <f t="shared" si="12"/>
        <v>0</v>
      </c>
      <c r="AE63" s="126">
        <f t="shared" si="12"/>
        <v>96</v>
      </c>
      <c r="AF63" s="126">
        <f t="shared" si="12"/>
        <v>0</v>
      </c>
      <c r="AG63" s="126">
        <f t="shared" si="12"/>
        <v>5</v>
      </c>
      <c r="AH63" s="126">
        <f t="shared" si="12"/>
        <v>0</v>
      </c>
      <c r="AI63" s="126">
        <f t="shared" si="12"/>
        <v>0</v>
      </c>
      <c r="AJ63" s="126">
        <f t="shared" si="12"/>
        <v>7.5</v>
      </c>
      <c r="AK63" s="126">
        <f t="shared" si="12"/>
        <v>0</v>
      </c>
      <c r="AL63" s="126">
        <f t="shared" si="12"/>
        <v>24</v>
      </c>
      <c r="AM63" s="126">
        <f t="shared" si="12"/>
        <v>0</v>
      </c>
      <c r="AN63" s="126">
        <f t="shared" si="12"/>
        <v>1</v>
      </c>
      <c r="AO63" s="126">
        <f t="shared" si="12"/>
        <v>0</v>
      </c>
      <c r="AP63" s="126">
        <f t="shared" si="3"/>
        <v>4504.1300605129209</v>
      </c>
      <c r="AQ63" s="126">
        <f t="shared" si="4"/>
        <v>140.30000000000001</v>
      </c>
      <c r="AR63" s="126">
        <f t="shared" si="5"/>
        <v>0</v>
      </c>
      <c r="AS63" s="126">
        <f t="shared" si="6"/>
        <v>505.3</v>
      </c>
      <c r="AT63" s="126">
        <f t="shared" si="7"/>
        <v>0</v>
      </c>
      <c r="AU63" s="126">
        <f t="shared" si="8"/>
        <v>16</v>
      </c>
    </row>
    <row r="64" spans="2:47" ht="21" customHeight="1">
      <c r="B64" s="84" t="s">
        <v>247</v>
      </c>
      <c r="C64" s="84" t="s">
        <v>301</v>
      </c>
      <c r="D64" s="84" t="s">
        <v>351</v>
      </c>
      <c r="E64" s="125">
        <v>460.13938339999999</v>
      </c>
      <c r="F64" s="126"/>
      <c r="G64" s="126"/>
      <c r="H64" s="126"/>
      <c r="I64" s="126"/>
      <c r="J64" s="126"/>
      <c r="K64" s="126"/>
      <c r="L64" s="126"/>
      <c r="M64" s="126"/>
      <c r="N64" s="126">
        <v>296.14828728497298</v>
      </c>
      <c r="O64" s="126"/>
      <c r="P64" s="126"/>
      <c r="Q64" s="126"/>
      <c r="R64" s="126"/>
      <c r="S64" s="126"/>
      <c r="T64" s="126"/>
      <c r="U64" s="126">
        <v>163.99109611502701</v>
      </c>
      <c r="V64" s="126"/>
      <c r="W64" s="126"/>
      <c r="X64" s="126" t="s">
        <v>416</v>
      </c>
      <c r="Y64" s="126"/>
      <c r="Z64" s="126"/>
      <c r="AA64" s="126"/>
      <c r="AB64" s="126">
        <v>0</v>
      </c>
      <c r="AC64" s="126"/>
      <c r="AD64" s="126"/>
      <c r="AE64" s="126"/>
      <c r="AF64" s="126"/>
      <c r="AG64" s="126"/>
      <c r="AH64" s="126"/>
      <c r="AI64" s="126">
        <v>0</v>
      </c>
      <c r="AJ64" s="126"/>
      <c r="AK64" s="126"/>
      <c r="AL64" s="126"/>
      <c r="AM64" s="126"/>
      <c r="AN64" s="126"/>
      <c r="AO64" s="126"/>
      <c r="AP64" s="126">
        <f t="shared" si="3"/>
        <v>460.13938339999999</v>
      </c>
      <c r="AQ64" s="126">
        <f t="shared" si="4"/>
        <v>0</v>
      </c>
      <c r="AR64" s="126">
        <f t="shared" si="5"/>
        <v>0</v>
      </c>
      <c r="AS64" s="126">
        <f t="shared" si="6"/>
        <v>76</v>
      </c>
      <c r="AT64" s="126">
        <f t="shared" si="7"/>
        <v>0</v>
      </c>
      <c r="AU64" s="126">
        <f t="shared" si="8"/>
        <v>0</v>
      </c>
    </row>
    <row r="65" spans="2:47" ht="21" customHeight="1">
      <c r="B65" s="84" t="s">
        <v>248</v>
      </c>
      <c r="C65" s="84" t="s">
        <v>302</v>
      </c>
      <c r="D65" s="84" t="s">
        <v>352</v>
      </c>
      <c r="E65" s="125">
        <v>460.13938339999999</v>
      </c>
      <c r="F65" s="126"/>
      <c r="G65" s="126"/>
      <c r="H65" s="126"/>
      <c r="I65" s="126"/>
      <c r="J65" s="126"/>
      <c r="K65" s="126"/>
      <c r="L65" s="126"/>
      <c r="M65" s="126"/>
      <c r="N65" s="126">
        <v>296.14828728497298</v>
      </c>
      <c r="O65" s="126"/>
      <c r="P65" s="126"/>
      <c r="Q65" s="126"/>
      <c r="R65" s="126"/>
      <c r="S65" s="126"/>
      <c r="T65" s="126"/>
      <c r="U65" s="126">
        <v>163.99109611502701</v>
      </c>
      <c r="V65" s="126"/>
      <c r="W65" s="126"/>
      <c r="X65" s="126" t="s">
        <v>416</v>
      </c>
      <c r="Y65" s="126"/>
      <c r="Z65" s="126"/>
      <c r="AA65" s="126"/>
      <c r="AB65" s="126">
        <v>0</v>
      </c>
      <c r="AC65" s="126"/>
      <c r="AD65" s="126"/>
      <c r="AE65" s="126"/>
      <c r="AF65" s="126"/>
      <c r="AG65" s="126"/>
      <c r="AH65" s="126"/>
      <c r="AI65" s="126">
        <v>0</v>
      </c>
      <c r="AJ65" s="126"/>
      <c r="AK65" s="126"/>
      <c r="AL65" s="126"/>
      <c r="AM65" s="126"/>
      <c r="AN65" s="126"/>
      <c r="AO65" s="126"/>
      <c r="AP65" s="126">
        <f t="shared" si="3"/>
        <v>460.13938339999999</v>
      </c>
      <c r="AQ65" s="126">
        <f t="shared" si="4"/>
        <v>0</v>
      </c>
      <c r="AR65" s="126">
        <f t="shared" si="5"/>
        <v>0</v>
      </c>
      <c r="AS65" s="126">
        <f t="shared" si="6"/>
        <v>76</v>
      </c>
      <c r="AT65" s="126">
        <f t="shared" si="7"/>
        <v>0</v>
      </c>
      <c r="AU65" s="126">
        <f t="shared" si="8"/>
        <v>0</v>
      </c>
    </row>
    <row r="66" spans="2:47" ht="21" customHeight="1">
      <c r="B66" s="84" t="s">
        <v>249</v>
      </c>
      <c r="C66" s="84" t="s">
        <v>303</v>
      </c>
      <c r="D66" s="84" t="s">
        <v>353</v>
      </c>
      <c r="E66" s="125">
        <v>640.73941480000008</v>
      </c>
      <c r="F66" s="126"/>
      <c r="G66" s="126"/>
      <c r="H66" s="126"/>
      <c r="I66" s="126"/>
      <c r="J66" s="126"/>
      <c r="K66" s="126"/>
      <c r="L66" s="126"/>
      <c r="M66" s="126"/>
      <c r="N66" s="126">
        <v>544.62850258000003</v>
      </c>
      <c r="O66" s="126"/>
      <c r="P66" s="126"/>
      <c r="Q66" s="126"/>
      <c r="R66" s="126"/>
      <c r="S66" s="126"/>
      <c r="T66" s="126"/>
      <c r="U66" s="126">
        <v>96.110912220000003</v>
      </c>
      <c r="V66" s="126">
        <v>50</v>
      </c>
      <c r="W66" s="126"/>
      <c r="X66" s="126">
        <v>110</v>
      </c>
      <c r="Y66" s="126"/>
      <c r="Z66" s="126"/>
      <c r="AA66" s="126"/>
      <c r="AB66" s="126">
        <v>0</v>
      </c>
      <c r="AC66" s="126"/>
      <c r="AD66" s="126"/>
      <c r="AE66" s="126"/>
      <c r="AF66" s="126"/>
      <c r="AG66" s="126"/>
      <c r="AH66" s="126"/>
      <c r="AI66" s="126">
        <v>0</v>
      </c>
      <c r="AJ66" s="126"/>
      <c r="AK66" s="126"/>
      <c r="AL66" s="126"/>
      <c r="AM66" s="126"/>
      <c r="AN66" s="126"/>
      <c r="AO66" s="126"/>
      <c r="AP66" s="126">
        <f t="shared" si="3"/>
        <v>640.73941480000008</v>
      </c>
      <c r="AQ66" s="126">
        <f t="shared" si="4"/>
        <v>50</v>
      </c>
      <c r="AR66" s="126">
        <f t="shared" si="5"/>
        <v>0</v>
      </c>
      <c r="AS66" s="126">
        <f t="shared" si="6"/>
        <v>110</v>
      </c>
      <c r="AT66" s="126">
        <f t="shared" si="7"/>
        <v>0</v>
      </c>
      <c r="AU66" s="126">
        <f t="shared" si="8"/>
        <v>0</v>
      </c>
    </row>
    <row r="67" spans="2:47" ht="21" customHeight="1">
      <c r="B67" s="84" t="s">
        <v>250</v>
      </c>
      <c r="C67" s="84" t="s">
        <v>304</v>
      </c>
      <c r="D67" s="84" t="s">
        <v>354</v>
      </c>
      <c r="E67" s="125">
        <v>184.19756339999998</v>
      </c>
      <c r="F67" s="126"/>
      <c r="G67" s="126"/>
      <c r="H67" s="126"/>
      <c r="I67" s="126"/>
      <c r="J67" s="126"/>
      <c r="K67" s="126"/>
      <c r="L67" s="126"/>
      <c r="M67" s="126"/>
      <c r="N67" s="126">
        <v>101.30865987</v>
      </c>
      <c r="O67" s="126"/>
      <c r="P67" s="126"/>
      <c r="Q67" s="126"/>
      <c r="R67" s="126"/>
      <c r="S67" s="126"/>
      <c r="T67" s="126"/>
      <c r="U67" s="126">
        <v>82.888903529999993</v>
      </c>
      <c r="V67" s="126"/>
      <c r="W67" s="126"/>
      <c r="X67" s="126" t="s">
        <v>417</v>
      </c>
      <c r="Y67" s="126"/>
      <c r="Z67" s="126"/>
      <c r="AA67" s="126"/>
      <c r="AB67" s="126">
        <v>0</v>
      </c>
      <c r="AC67" s="126"/>
      <c r="AD67" s="126"/>
      <c r="AE67" s="126"/>
      <c r="AF67" s="126"/>
      <c r="AG67" s="126"/>
      <c r="AH67" s="126"/>
      <c r="AI67" s="126">
        <v>0</v>
      </c>
      <c r="AJ67" s="126"/>
      <c r="AK67" s="126"/>
      <c r="AL67" s="126"/>
      <c r="AM67" s="126"/>
      <c r="AN67" s="126"/>
      <c r="AO67" s="126"/>
      <c r="AP67" s="126">
        <f t="shared" si="3"/>
        <v>184.19756339999998</v>
      </c>
      <c r="AQ67" s="126">
        <f t="shared" si="4"/>
        <v>0</v>
      </c>
      <c r="AR67" s="126">
        <f t="shared" si="5"/>
        <v>0</v>
      </c>
      <c r="AS67" s="126">
        <f t="shared" si="6"/>
        <v>25</v>
      </c>
      <c r="AT67" s="126">
        <f t="shared" si="7"/>
        <v>0</v>
      </c>
      <c r="AU67" s="126">
        <f t="shared" si="8"/>
        <v>0</v>
      </c>
    </row>
    <row r="68" spans="2:47" ht="21" customHeight="1">
      <c r="B68" s="84" t="s">
        <v>251</v>
      </c>
      <c r="C68" s="84" t="s">
        <v>305</v>
      </c>
      <c r="D68" s="84" t="s">
        <v>355</v>
      </c>
      <c r="E68" s="125">
        <v>106.85899999999999</v>
      </c>
      <c r="F68" s="126"/>
      <c r="G68" s="126">
        <v>106.85899999999999</v>
      </c>
      <c r="H68" s="126">
        <v>12.6</v>
      </c>
      <c r="I68" s="126"/>
      <c r="J68" s="126">
        <v>7.3</v>
      </c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  <c r="AA68" s="126"/>
      <c r="AB68" s="126">
        <v>0</v>
      </c>
      <c r="AC68" s="126"/>
      <c r="AD68" s="126"/>
      <c r="AE68" s="126"/>
      <c r="AF68" s="126"/>
      <c r="AG68" s="126"/>
      <c r="AH68" s="126"/>
      <c r="AI68" s="126">
        <v>0</v>
      </c>
      <c r="AJ68" s="126"/>
      <c r="AK68" s="126"/>
      <c r="AL68" s="126"/>
      <c r="AM68" s="126"/>
      <c r="AN68" s="126"/>
      <c r="AO68" s="126"/>
      <c r="AP68" s="126">
        <f t="shared" si="3"/>
        <v>106.85899999999999</v>
      </c>
      <c r="AQ68" s="126">
        <f t="shared" si="4"/>
        <v>12.6</v>
      </c>
      <c r="AR68" s="126">
        <f t="shared" si="5"/>
        <v>0</v>
      </c>
      <c r="AS68" s="126">
        <f t="shared" si="6"/>
        <v>7.3</v>
      </c>
      <c r="AT68" s="126">
        <f t="shared" si="7"/>
        <v>0</v>
      </c>
      <c r="AU68" s="126">
        <f t="shared" si="8"/>
        <v>0</v>
      </c>
    </row>
    <row r="69" spans="2:47" ht="21" customHeight="1">
      <c r="B69" s="84" t="s">
        <v>252</v>
      </c>
      <c r="C69" s="84" t="s">
        <v>306</v>
      </c>
      <c r="D69" s="84" t="s">
        <v>356</v>
      </c>
      <c r="E69" s="125">
        <v>380.56799999999998</v>
      </c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 t="s">
        <v>418</v>
      </c>
      <c r="V69" s="126"/>
      <c r="W69" s="126"/>
      <c r="X69" s="126"/>
      <c r="Y69" s="126"/>
      <c r="Z69" s="126"/>
      <c r="AA69" s="126"/>
      <c r="AB69" s="126">
        <v>190.08699999999999</v>
      </c>
      <c r="AC69" s="126">
        <v>8</v>
      </c>
      <c r="AD69" s="126"/>
      <c r="AE69" s="126" t="s">
        <v>428</v>
      </c>
      <c r="AF69" s="126"/>
      <c r="AG69" s="126"/>
      <c r="AH69" s="126"/>
      <c r="AI69" s="126">
        <v>0</v>
      </c>
      <c r="AJ69" s="126"/>
      <c r="AK69" s="126"/>
      <c r="AL69" s="126"/>
      <c r="AM69" s="126"/>
      <c r="AN69" s="126"/>
      <c r="AO69" s="126"/>
      <c r="AP69" s="126">
        <f t="shared" si="3"/>
        <v>380.56799999999998</v>
      </c>
      <c r="AQ69" s="126">
        <f t="shared" si="4"/>
        <v>8</v>
      </c>
      <c r="AR69" s="126">
        <f t="shared" si="5"/>
        <v>0</v>
      </c>
      <c r="AS69" s="126">
        <f t="shared" si="6"/>
        <v>17</v>
      </c>
      <c r="AT69" s="126">
        <f t="shared" si="7"/>
        <v>0</v>
      </c>
      <c r="AU69" s="126">
        <f t="shared" si="8"/>
        <v>0</v>
      </c>
    </row>
    <row r="70" spans="2:47" ht="21" customHeight="1">
      <c r="B70" s="84" t="s">
        <v>253</v>
      </c>
      <c r="C70" s="84" t="s">
        <v>393</v>
      </c>
      <c r="D70" s="84" t="s">
        <v>357</v>
      </c>
      <c r="E70" s="125">
        <v>244.91800000000001</v>
      </c>
      <c r="F70" s="126"/>
      <c r="G70" s="126"/>
      <c r="H70" s="126"/>
      <c r="I70" s="126"/>
      <c r="J70" s="126"/>
      <c r="K70" s="126"/>
      <c r="L70" s="126"/>
      <c r="M70" s="126"/>
      <c r="N70" s="126">
        <v>4.3559999999999999</v>
      </c>
      <c r="O70" s="126"/>
      <c r="P70" s="126"/>
      <c r="Q70" s="126"/>
      <c r="R70" s="126"/>
      <c r="S70" s="126"/>
      <c r="T70" s="126"/>
      <c r="U70" s="126">
        <v>90.561999999999998</v>
      </c>
      <c r="V70" s="126"/>
      <c r="W70" s="126"/>
      <c r="X70" s="126"/>
      <c r="Y70" s="126"/>
      <c r="Z70" s="126"/>
      <c r="AA70" s="126"/>
      <c r="AB70" s="126">
        <v>150</v>
      </c>
      <c r="AC70" s="126">
        <v>5</v>
      </c>
      <c r="AD70" s="126"/>
      <c r="AE70" s="126" t="s">
        <v>429</v>
      </c>
      <c r="AF70" s="126"/>
      <c r="AG70" s="126" t="s">
        <v>401</v>
      </c>
      <c r="AH70" s="126"/>
      <c r="AI70" s="126">
        <v>0</v>
      </c>
      <c r="AJ70" s="126"/>
      <c r="AK70" s="126"/>
      <c r="AL70" s="126"/>
      <c r="AM70" s="126"/>
      <c r="AN70" s="126"/>
      <c r="AO70" s="126"/>
      <c r="AP70" s="126">
        <f t="shared" si="3"/>
        <v>244.91800000000001</v>
      </c>
      <c r="AQ70" s="126">
        <f t="shared" si="4"/>
        <v>5</v>
      </c>
      <c r="AR70" s="126">
        <f t="shared" si="5"/>
        <v>0</v>
      </c>
      <c r="AS70" s="126">
        <f t="shared" si="6"/>
        <v>21</v>
      </c>
      <c r="AT70" s="126">
        <f t="shared" si="7"/>
        <v>0</v>
      </c>
      <c r="AU70" s="126">
        <f t="shared" si="8"/>
        <v>2</v>
      </c>
    </row>
    <row r="71" spans="2:47" ht="21" customHeight="1">
      <c r="B71" s="84" t="s">
        <v>254</v>
      </c>
      <c r="C71" s="84" t="s">
        <v>308</v>
      </c>
      <c r="D71" s="84" t="s">
        <v>358</v>
      </c>
      <c r="E71" s="125">
        <v>211.39600000000002</v>
      </c>
      <c r="F71" s="126"/>
      <c r="G71" s="126"/>
      <c r="H71" s="126"/>
      <c r="I71" s="126"/>
      <c r="J71" s="126"/>
      <c r="K71" s="126"/>
      <c r="L71" s="126"/>
      <c r="M71" s="126"/>
      <c r="N71" s="126">
        <v>21.14</v>
      </c>
      <c r="O71" s="126"/>
      <c r="P71" s="126"/>
      <c r="Q71" s="126"/>
      <c r="R71" s="126"/>
      <c r="S71" s="126"/>
      <c r="T71" s="126"/>
      <c r="U71" s="126">
        <v>40.256</v>
      </c>
      <c r="V71" s="126"/>
      <c r="W71" s="126"/>
      <c r="X71" s="126"/>
      <c r="Y71" s="126"/>
      <c r="Z71" s="126"/>
      <c r="AA71" s="126"/>
      <c r="AB71" s="126">
        <v>150</v>
      </c>
      <c r="AC71" s="126"/>
      <c r="AD71" s="126"/>
      <c r="AE71" s="126" t="s">
        <v>430</v>
      </c>
      <c r="AF71" s="126"/>
      <c r="AG71" s="126"/>
      <c r="AH71" s="126"/>
      <c r="AI71" s="126">
        <v>0</v>
      </c>
      <c r="AJ71" s="126"/>
      <c r="AK71" s="126"/>
      <c r="AL71" s="126"/>
      <c r="AM71" s="126"/>
      <c r="AN71" s="126"/>
      <c r="AO71" s="126"/>
      <c r="AP71" s="126">
        <f t="shared" si="3"/>
        <v>211.39600000000002</v>
      </c>
      <c r="AQ71" s="126">
        <f t="shared" si="4"/>
        <v>0</v>
      </c>
      <c r="AR71" s="126">
        <f t="shared" si="5"/>
        <v>0</v>
      </c>
      <c r="AS71" s="126">
        <f t="shared" si="6"/>
        <v>51</v>
      </c>
      <c r="AT71" s="126">
        <f t="shared" si="7"/>
        <v>0</v>
      </c>
      <c r="AU71" s="126">
        <f t="shared" si="8"/>
        <v>0</v>
      </c>
    </row>
    <row r="72" spans="2:47" ht="21" customHeight="1">
      <c r="B72" s="84" t="s">
        <v>255</v>
      </c>
      <c r="C72" s="84" t="s">
        <v>309</v>
      </c>
      <c r="D72" s="84" t="s">
        <v>359</v>
      </c>
      <c r="E72" s="125">
        <v>307.53999999999996</v>
      </c>
      <c r="F72" s="126"/>
      <c r="G72" s="126">
        <v>46.131</v>
      </c>
      <c r="H72" s="126"/>
      <c r="I72" s="126"/>
      <c r="J72" s="126"/>
      <c r="K72" s="126"/>
      <c r="L72" s="126"/>
      <c r="M72" s="126"/>
      <c r="N72" s="126">
        <v>261.40899999999999</v>
      </c>
      <c r="O72" s="126">
        <v>8</v>
      </c>
      <c r="P72" s="126"/>
      <c r="Q72" s="126"/>
      <c r="R72" s="126"/>
      <c r="S72" s="126"/>
      <c r="T72" s="126"/>
      <c r="U72" s="126"/>
      <c r="V72" s="126"/>
      <c r="W72" s="126"/>
      <c r="X72" s="126"/>
      <c r="Y72" s="126"/>
      <c r="Z72" s="126"/>
      <c r="AA72" s="126"/>
      <c r="AB72" s="126">
        <v>0</v>
      </c>
      <c r="AC72" s="126"/>
      <c r="AD72" s="126"/>
      <c r="AE72" s="126"/>
      <c r="AF72" s="126"/>
      <c r="AG72" s="126"/>
      <c r="AH72" s="126"/>
      <c r="AI72" s="126">
        <v>0</v>
      </c>
      <c r="AJ72" s="126"/>
      <c r="AK72" s="126"/>
      <c r="AL72" s="126"/>
      <c r="AM72" s="126"/>
      <c r="AN72" s="126"/>
      <c r="AO72" s="126"/>
      <c r="AP72" s="126">
        <f t="shared" si="3"/>
        <v>307.53999999999996</v>
      </c>
      <c r="AQ72" s="126">
        <f t="shared" si="4"/>
        <v>8</v>
      </c>
      <c r="AR72" s="126">
        <f t="shared" si="5"/>
        <v>0</v>
      </c>
      <c r="AS72" s="126">
        <f t="shared" si="6"/>
        <v>0</v>
      </c>
      <c r="AT72" s="126">
        <f t="shared" si="7"/>
        <v>0</v>
      </c>
      <c r="AU72" s="126">
        <f t="shared" si="8"/>
        <v>0</v>
      </c>
    </row>
    <row r="73" spans="2:47" ht="21" customHeight="1">
      <c r="B73" s="84" t="s">
        <v>256</v>
      </c>
      <c r="C73" s="84" t="s">
        <v>310</v>
      </c>
      <c r="D73" s="84" t="s">
        <v>360</v>
      </c>
      <c r="E73" s="125">
        <v>58.03</v>
      </c>
      <c r="F73" s="126"/>
      <c r="G73" s="126">
        <v>8.7050000000000001</v>
      </c>
      <c r="H73" s="126"/>
      <c r="I73" s="126"/>
      <c r="J73" s="126"/>
      <c r="K73" s="126"/>
      <c r="L73" s="126"/>
      <c r="M73" s="126"/>
      <c r="N73" s="126">
        <v>49.325499999999998</v>
      </c>
      <c r="O73" s="126"/>
      <c r="P73" s="126"/>
      <c r="Q73" s="126">
        <v>51</v>
      </c>
      <c r="R73" s="126"/>
      <c r="S73" s="126"/>
      <c r="T73" s="126"/>
      <c r="U73" s="126"/>
      <c r="V73" s="126"/>
      <c r="W73" s="126"/>
      <c r="X73" s="126"/>
      <c r="Y73" s="126"/>
      <c r="Z73" s="126"/>
      <c r="AA73" s="126"/>
      <c r="AB73" s="126">
        <v>0</v>
      </c>
      <c r="AC73" s="126"/>
      <c r="AD73" s="126"/>
      <c r="AE73" s="126"/>
      <c r="AF73" s="126"/>
      <c r="AG73" s="126"/>
      <c r="AH73" s="126"/>
      <c r="AI73" s="126">
        <v>0</v>
      </c>
      <c r="AJ73" s="126"/>
      <c r="AK73" s="126"/>
      <c r="AL73" s="126"/>
      <c r="AM73" s="126"/>
      <c r="AN73" s="126"/>
      <c r="AO73" s="126"/>
      <c r="AP73" s="126">
        <f t="shared" si="3"/>
        <v>58.030499999999996</v>
      </c>
      <c r="AQ73" s="126">
        <f t="shared" si="4"/>
        <v>0</v>
      </c>
      <c r="AR73" s="126">
        <f t="shared" si="5"/>
        <v>0</v>
      </c>
      <c r="AS73" s="126">
        <f t="shared" si="6"/>
        <v>51</v>
      </c>
      <c r="AT73" s="126">
        <f t="shared" si="7"/>
        <v>0</v>
      </c>
      <c r="AU73" s="126">
        <f t="shared" si="8"/>
        <v>0</v>
      </c>
    </row>
    <row r="74" spans="2:47" ht="21" customHeight="1">
      <c r="B74" s="84" t="s">
        <v>257</v>
      </c>
      <c r="C74" s="84" t="s">
        <v>311</v>
      </c>
      <c r="D74" s="84" t="s">
        <v>394</v>
      </c>
      <c r="E74" s="125">
        <v>69.925958290398</v>
      </c>
      <c r="F74" s="126">
        <v>0</v>
      </c>
      <c r="G74" s="126">
        <v>69.924999999999997</v>
      </c>
      <c r="H74" s="126">
        <v>8</v>
      </c>
      <c r="I74" s="126"/>
      <c r="J74" s="126">
        <v>8</v>
      </c>
      <c r="K74" s="126"/>
      <c r="L74" s="126">
        <v>5</v>
      </c>
      <c r="M74" s="126"/>
      <c r="N74" s="126">
        <v>0</v>
      </c>
      <c r="O74" s="126"/>
      <c r="P74" s="126"/>
      <c r="Q74" s="126"/>
      <c r="R74" s="126"/>
      <c r="S74" s="126"/>
      <c r="T74" s="126"/>
      <c r="U74" s="126">
        <v>0</v>
      </c>
      <c r="V74" s="126"/>
      <c r="W74" s="126"/>
      <c r="X74" s="126"/>
      <c r="Y74" s="126"/>
      <c r="Z74" s="126"/>
      <c r="AA74" s="126"/>
      <c r="AB74" s="126">
        <v>0</v>
      </c>
      <c r="AC74" s="126"/>
      <c r="AD74" s="126"/>
      <c r="AE74" s="126"/>
      <c r="AF74" s="126"/>
      <c r="AG74" s="126"/>
      <c r="AH74" s="126"/>
      <c r="AI74" s="126">
        <v>0</v>
      </c>
      <c r="AJ74" s="126"/>
      <c r="AK74" s="126"/>
      <c r="AL74" s="126"/>
      <c r="AM74" s="126"/>
      <c r="AN74" s="126"/>
      <c r="AO74" s="126"/>
      <c r="AP74" s="126">
        <f t="shared" si="3"/>
        <v>69.924999999999997</v>
      </c>
      <c r="AQ74" s="126">
        <f t="shared" si="4"/>
        <v>8</v>
      </c>
      <c r="AR74" s="126">
        <f t="shared" si="5"/>
        <v>0</v>
      </c>
      <c r="AS74" s="126">
        <f t="shared" si="6"/>
        <v>8</v>
      </c>
      <c r="AT74" s="126">
        <f t="shared" si="7"/>
        <v>0</v>
      </c>
      <c r="AU74" s="126">
        <f t="shared" si="8"/>
        <v>5</v>
      </c>
    </row>
    <row r="75" spans="2:47" ht="21" customHeight="1">
      <c r="B75" s="84" t="s">
        <v>258</v>
      </c>
      <c r="C75" s="84" t="s">
        <v>312</v>
      </c>
      <c r="D75" s="84" t="s">
        <v>395</v>
      </c>
      <c r="E75" s="125">
        <v>328.01181551292098</v>
      </c>
      <c r="F75" s="126"/>
      <c r="G75" s="126"/>
      <c r="H75" s="126"/>
      <c r="I75" s="126"/>
      <c r="J75" s="126"/>
      <c r="K75" s="126"/>
      <c r="L75" s="126"/>
      <c r="M75" s="126"/>
      <c r="N75" s="126">
        <v>328.01181551292098</v>
      </c>
      <c r="O75" s="126"/>
      <c r="P75" s="126"/>
      <c r="Q75" s="126"/>
      <c r="R75" s="126"/>
      <c r="S75" s="126"/>
      <c r="T75" s="126"/>
      <c r="U75" s="126">
        <v>0</v>
      </c>
      <c r="V75" s="126">
        <v>8</v>
      </c>
      <c r="W75" s="126"/>
      <c r="X75" s="126" t="s">
        <v>419</v>
      </c>
      <c r="Y75" s="126"/>
      <c r="Z75" s="126">
        <v>5</v>
      </c>
      <c r="AA75" s="126"/>
      <c r="AB75" s="126">
        <v>0</v>
      </c>
      <c r="AC75" s="126"/>
      <c r="AD75" s="126"/>
      <c r="AE75" s="126"/>
      <c r="AF75" s="126"/>
      <c r="AG75" s="126"/>
      <c r="AH75" s="126"/>
      <c r="AI75" s="126">
        <v>0</v>
      </c>
      <c r="AJ75" s="126"/>
      <c r="AK75" s="126"/>
      <c r="AL75" s="126"/>
      <c r="AM75" s="126"/>
      <c r="AN75" s="126"/>
      <c r="AO75" s="126"/>
      <c r="AP75" s="126">
        <f t="shared" si="3"/>
        <v>328.01181551292098</v>
      </c>
      <c r="AQ75" s="126">
        <f t="shared" si="4"/>
        <v>8</v>
      </c>
      <c r="AR75" s="126">
        <f t="shared" si="5"/>
        <v>0</v>
      </c>
      <c r="AS75" s="126">
        <f t="shared" si="6"/>
        <v>32</v>
      </c>
      <c r="AT75" s="126">
        <f t="shared" si="7"/>
        <v>0</v>
      </c>
      <c r="AU75" s="126">
        <f t="shared" si="8"/>
        <v>5</v>
      </c>
    </row>
    <row r="76" spans="2:47" ht="21" customHeight="1">
      <c r="B76" s="84" t="s">
        <v>259</v>
      </c>
      <c r="C76" s="84" t="s">
        <v>313</v>
      </c>
      <c r="D76" s="84" t="s">
        <v>396</v>
      </c>
      <c r="E76" s="125">
        <v>279.21485761256099</v>
      </c>
      <c r="F76" s="126"/>
      <c r="G76" s="126"/>
      <c r="H76" s="126"/>
      <c r="I76" s="126"/>
      <c r="J76" s="126"/>
      <c r="K76" s="126"/>
      <c r="L76" s="126"/>
      <c r="M76" s="126"/>
      <c r="N76" s="126">
        <v>0</v>
      </c>
      <c r="O76" s="126"/>
      <c r="P76" s="126"/>
      <c r="Q76" s="126"/>
      <c r="R76" s="126"/>
      <c r="S76" s="126"/>
      <c r="T76" s="126"/>
      <c r="U76" s="126" t="s">
        <v>420</v>
      </c>
      <c r="V76" s="126"/>
      <c r="W76" s="126"/>
      <c r="X76" s="126"/>
      <c r="Y76" s="126"/>
      <c r="Z76" s="126"/>
      <c r="AA76" s="126"/>
      <c r="AB76" s="126" t="s">
        <v>431</v>
      </c>
      <c r="AC76" s="126">
        <v>12.6</v>
      </c>
      <c r="AD76" s="126"/>
      <c r="AE76" s="126"/>
      <c r="AF76" s="126"/>
      <c r="AG76" s="126" t="s">
        <v>404</v>
      </c>
      <c r="AH76" s="126"/>
      <c r="AI76" s="126">
        <v>0</v>
      </c>
      <c r="AJ76" s="126"/>
      <c r="AK76" s="126"/>
      <c r="AL76" s="126"/>
      <c r="AM76" s="126"/>
      <c r="AN76" s="126"/>
      <c r="AO76" s="126"/>
      <c r="AP76" s="126">
        <f t="shared" si="3"/>
        <v>279.20699999999999</v>
      </c>
      <c r="AQ76" s="126">
        <f t="shared" si="4"/>
        <v>12.6</v>
      </c>
      <c r="AR76" s="126">
        <f t="shared" si="5"/>
        <v>0</v>
      </c>
      <c r="AS76" s="126">
        <f t="shared" si="6"/>
        <v>0</v>
      </c>
      <c r="AT76" s="126">
        <f t="shared" si="7"/>
        <v>0</v>
      </c>
      <c r="AU76" s="126">
        <f t="shared" si="8"/>
        <v>1</v>
      </c>
    </row>
    <row r="77" spans="2:47" ht="21" customHeight="1">
      <c r="B77" s="84" t="s">
        <v>260</v>
      </c>
      <c r="C77" s="84" t="s">
        <v>314</v>
      </c>
      <c r="D77" s="84" t="s">
        <v>397</v>
      </c>
      <c r="E77" s="125">
        <v>180.57900000000001</v>
      </c>
      <c r="F77" s="126"/>
      <c r="G77" s="126"/>
      <c r="H77" s="126"/>
      <c r="I77" s="126"/>
      <c r="J77" s="126"/>
      <c r="K77" s="126"/>
      <c r="L77" s="126"/>
      <c r="M77" s="126"/>
      <c r="N77" s="126">
        <v>0</v>
      </c>
      <c r="O77" s="126"/>
      <c r="P77" s="126"/>
      <c r="Q77" s="126"/>
      <c r="R77" s="126"/>
      <c r="S77" s="126"/>
      <c r="T77" s="126"/>
      <c r="U77" s="126">
        <v>20</v>
      </c>
      <c r="V77" s="126"/>
      <c r="W77" s="126"/>
      <c r="X77" s="126"/>
      <c r="Y77" s="126"/>
      <c r="Z77" s="126"/>
      <c r="AA77" s="126"/>
      <c r="AB77" s="126">
        <v>160.57900000000001</v>
      </c>
      <c r="AC77" s="126">
        <v>12.6</v>
      </c>
      <c r="AD77" s="126"/>
      <c r="AE77" s="126"/>
      <c r="AF77" s="126"/>
      <c r="AG77" s="126">
        <v>1</v>
      </c>
      <c r="AH77" s="126"/>
      <c r="AI77" s="126">
        <v>0</v>
      </c>
      <c r="AJ77" s="126"/>
      <c r="AK77" s="126"/>
      <c r="AL77" s="126"/>
      <c r="AM77" s="126"/>
      <c r="AN77" s="126"/>
      <c r="AO77" s="126"/>
      <c r="AP77" s="126">
        <f t="shared" si="3"/>
        <v>180.57900000000001</v>
      </c>
      <c r="AQ77" s="126">
        <f t="shared" si="4"/>
        <v>12.6</v>
      </c>
      <c r="AR77" s="126">
        <f t="shared" si="5"/>
        <v>0</v>
      </c>
      <c r="AS77" s="126">
        <f t="shared" si="6"/>
        <v>0</v>
      </c>
      <c r="AT77" s="126">
        <f t="shared" si="7"/>
        <v>0</v>
      </c>
      <c r="AU77" s="126">
        <f t="shared" si="8"/>
        <v>1</v>
      </c>
    </row>
    <row r="78" spans="2:47" ht="21" customHeight="1">
      <c r="B78" s="84" t="s">
        <v>261</v>
      </c>
      <c r="C78" s="84" t="s">
        <v>315</v>
      </c>
      <c r="D78" s="84" t="s">
        <v>398</v>
      </c>
      <c r="E78" s="125">
        <v>184.13800000000001</v>
      </c>
      <c r="F78" s="126"/>
      <c r="G78" s="126"/>
      <c r="H78" s="126"/>
      <c r="I78" s="126"/>
      <c r="J78" s="126"/>
      <c r="K78" s="126"/>
      <c r="L78" s="126"/>
      <c r="M78" s="126"/>
      <c r="N78" s="126">
        <v>0</v>
      </c>
      <c r="O78" s="126"/>
      <c r="P78" s="126"/>
      <c r="Q78" s="126"/>
      <c r="R78" s="126"/>
      <c r="S78" s="126"/>
      <c r="T78" s="126"/>
      <c r="U78" s="126">
        <v>20</v>
      </c>
      <c r="V78" s="126"/>
      <c r="W78" s="126"/>
      <c r="X78" s="126"/>
      <c r="Y78" s="126"/>
      <c r="Z78" s="126"/>
      <c r="AA78" s="126"/>
      <c r="AB78" s="126">
        <v>164.13800000000001</v>
      </c>
      <c r="AC78" s="126">
        <v>8</v>
      </c>
      <c r="AD78" s="126"/>
      <c r="AE78" s="126">
        <v>7</v>
      </c>
      <c r="AF78" s="126"/>
      <c r="AG78" s="126">
        <v>1</v>
      </c>
      <c r="AH78" s="126"/>
      <c r="AI78" s="126">
        <v>0</v>
      </c>
      <c r="AJ78" s="126"/>
      <c r="AK78" s="126"/>
      <c r="AL78" s="126"/>
      <c r="AM78" s="126"/>
      <c r="AN78" s="126"/>
      <c r="AO78" s="126"/>
      <c r="AP78" s="126">
        <f t="shared" si="3"/>
        <v>184.13800000000001</v>
      </c>
      <c r="AQ78" s="126">
        <f t="shared" si="4"/>
        <v>8</v>
      </c>
      <c r="AR78" s="126">
        <f t="shared" si="5"/>
        <v>0</v>
      </c>
      <c r="AS78" s="126">
        <f t="shared" si="6"/>
        <v>7</v>
      </c>
      <c r="AT78" s="126">
        <f t="shared" si="7"/>
        <v>0</v>
      </c>
      <c r="AU78" s="126">
        <f t="shared" si="8"/>
        <v>1</v>
      </c>
    </row>
    <row r="79" spans="2:47" ht="21" customHeight="1">
      <c r="B79" s="84" t="s">
        <v>262</v>
      </c>
      <c r="C79" s="84" t="s">
        <v>316</v>
      </c>
      <c r="D79" s="84" t="s">
        <v>399</v>
      </c>
      <c r="E79" s="125">
        <v>243.71199999999999</v>
      </c>
      <c r="F79" s="126"/>
      <c r="G79" s="126"/>
      <c r="H79" s="126"/>
      <c r="I79" s="126"/>
      <c r="J79" s="126"/>
      <c r="K79" s="126"/>
      <c r="L79" s="126"/>
      <c r="M79" s="126"/>
      <c r="N79" s="126">
        <v>0</v>
      </c>
      <c r="O79" s="126"/>
      <c r="P79" s="126"/>
      <c r="Q79" s="126"/>
      <c r="R79" s="126"/>
      <c r="S79" s="126"/>
      <c r="T79" s="126"/>
      <c r="U79" s="126">
        <v>0</v>
      </c>
      <c r="V79" s="126"/>
      <c r="W79" s="126"/>
      <c r="X79" s="126"/>
      <c r="Y79" s="126"/>
      <c r="Z79" s="126"/>
      <c r="AA79" s="126"/>
      <c r="AB79" s="126">
        <v>243.71199999999999</v>
      </c>
      <c r="AC79" s="126"/>
      <c r="AD79" s="126"/>
      <c r="AE79" s="126"/>
      <c r="AF79" s="126"/>
      <c r="AG79" s="126"/>
      <c r="AH79" s="126"/>
      <c r="AI79" s="126">
        <v>0</v>
      </c>
      <c r="AJ79" s="126">
        <v>2.5</v>
      </c>
      <c r="AK79" s="126"/>
      <c r="AL79" s="126">
        <v>20</v>
      </c>
      <c r="AM79" s="126"/>
      <c r="AN79" s="126">
        <v>1</v>
      </c>
      <c r="AO79" s="126"/>
      <c r="AP79" s="126">
        <f t="shared" si="3"/>
        <v>243.71199999999999</v>
      </c>
      <c r="AQ79" s="126">
        <f t="shared" si="4"/>
        <v>2.5</v>
      </c>
      <c r="AR79" s="126">
        <f t="shared" si="5"/>
        <v>0</v>
      </c>
      <c r="AS79" s="126">
        <f t="shared" si="6"/>
        <v>20</v>
      </c>
      <c r="AT79" s="126">
        <f t="shared" si="7"/>
        <v>0</v>
      </c>
      <c r="AU79" s="126">
        <f t="shared" si="8"/>
        <v>1</v>
      </c>
    </row>
    <row r="80" spans="2:47" ht="21" customHeight="1">
      <c r="B80" s="84" t="s">
        <v>263</v>
      </c>
      <c r="C80" s="84" t="s">
        <v>317</v>
      </c>
      <c r="D80" s="84" t="s">
        <v>400</v>
      </c>
      <c r="E80" s="125">
        <v>164.03</v>
      </c>
      <c r="F80" s="126"/>
      <c r="G80" s="126"/>
      <c r="H80" s="126"/>
      <c r="I80" s="126"/>
      <c r="J80" s="126"/>
      <c r="K80" s="126"/>
      <c r="L80" s="126"/>
      <c r="M80" s="126"/>
      <c r="N80" s="126">
        <v>0</v>
      </c>
      <c r="O80" s="126"/>
      <c r="P80" s="126"/>
      <c r="Q80" s="126"/>
      <c r="R80" s="126"/>
      <c r="S80" s="126"/>
      <c r="T80" s="126"/>
      <c r="U80" s="126">
        <v>0</v>
      </c>
      <c r="V80" s="126"/>
      <c r="W80" s="126"/>
      <c r="X80" s="126"/>
      <c r="Y80" s="126"/>
      <c r="Z80" s="126"/>
      <c r="AA80" s="126"/>
      <c r="AB80" s="126">
        <v>164.03</v>
      </c>
      <c r="AC80" s="126"/>
      <c r="AD80" s="126"/>
      <c r="AE80" s="126"/>
      <c r="AF80" s="126"/>
      <c r="AG80" s="126"/>
      <c r="AH80" s="126"/>
      <c r="AI80" s="126">
        <v>0</v>
      </c>
      <c r="AJ80" s="126">
        <v>5</v>
      </c>
      <c r="AK80" s="126"/>
      <c r="AL80" s="126">
        <v>4</v>
      </c>
      <c r="AM80" s="126"/>
      <c r="AN80" s="126"/>
      <c r="AO80" s="126"/>
      <c r="AP80" s="126">
        <f t="shared" si="3"/>
        <v>164.03</v>
      </c>
      <c r="AQ80" s="126">
        <f t="shared" si="4"/>
        <v>5</v>
      </c>
      <c r="AR80" s="126">
        <f t="shared" si="5"/>
        <v>0</v>
      </c>
      <c r="AS80" s="126">
        <f t="shared" si="6"/>
        <v>4</v>
      </c>
      <c r="AT80" s="126">
        <f t="shared" si="7"/>
        <v>0</v>
      </c>
      <c r="AU80" s="126">
        <f t="shared" si="8"/>
        <v>0</v>
      </c>
    </row>
    <row r="81" spans="2:47" ht="21" customHeight="1">
      <c r="B81" s="84" t="s">
        <v>264</v>
      </c>
      <c r="C81" s="84" t="s">
        <v>318</v>
      </c>
      <c r="D81" s="84"/>
      <c r="E81" s="125">
        <v>45.907809999999998</v>
      </c>
      <c r="F81" s="126"/>
      <c r="G81" s="126">
        <v>9.1815599999999993</v>
      </c>
      <c r="H81" s="126"/>
      <c r="I81" s="126"/>
      <c r="J81" s="126"/>
      <c r="K81" s="126"/>
      <c r="L81" s="126"/>
      <c r="M81" s="126"/>
      <c r="N81" s="126">
        <v>9.1815599999999993</v>
      </c>
      <c r="O81" s="126"/>
      <c r="P81" s="126"/>
      <c r="Q81" s="126"/>
      <c r="R81" s="126"/>
      <c r="S81" s="126"/>
      <c r="T81" s="126"/>
      <c r="U81" s="126">
        <v>9.1815599999999993</v>
      </c>
      <c r="V81" s="126"/>
      <c r="W81" s="126"/>
      <c r="X81" s="126"/>
      <c r="Y81" s="126"/>
      <c r="Z81" s="126"/>
      <c r="AA81" s="126"/>
      <c r="AB81" s="126">
        <v>9.1815599999999993</v>
      </c>
      <c r="AC81" s="126"/>
      <c r="AD81" s="126"/>
      <c r="AE81" s="126"/>
      <c r="AF81" s="126"/>
      <c r="AG81" s="126"/>
      <c r="AH81" s="126"/>
      <c r="AI81" s="126">
        <v>9.1825600000000005</v>
      </c>
      <c r="AJ81" s="126"/>
      <c r="AK81" s="126"/>
      <c r="AL81" s="126"/>
      <c r="AM81" s="126"/>
      <c r="AN81" s="126"/>
      <c r="AO81" s="126"/>
      <c r="AP81" s="126">
        <f t="shared" si="3"/>
        <v>45.908799999999999</v>
      </c>
      <c r="AQ81" s="126">
        <f t="shared" si="4"/>
        <v>0</v>
      </c>
      <c r="AR81" s="126">
        <f t="shared" si="5"/>
        <v>0</v>
      </c>
      <c r="AS81" s="126">
        <f t="shared" si="6"/>
        <v>0</v>
      </c>
      <c r="AT81" s="126">
        <f t="shared" si="7"/>
        <v>0</v>
      </c>
      <c r="AU81" s="126">
        <f t="shared" si="8"/>
        <v>0</v>
      </c>
    </row>
    <row r="82" spans="2:47" ht="21" customHeight="1">
      <c r="B82" s="84" t="s">
        <v>265</v>
      </c>
      <c r="C82" s="84" t="s">
        <v>319</v>
      </c>
      <c r="D82" s="84" t="s">
        <v>368</v>
      </c>
      <c r="E82" s="125">
        <v>45.907809999999998</v>
      </c>
      <c r="F82" s="126"/>
      <c r="G82" s="126">
        <v>9.1815599999999993</v>
      </c>
      <c r="H82" s="126"/>
      <c r="I82" s="126"/>
      <c r="J82" s="126"/>
      <c r="K82" s="126"/>
      <c r="L82" s="126"/>
      <c r="M82" s="126"/>
      <c r="N82" s="126">
        <v>9.1815599999999993</v>
      </c>
      <c r="O82" s="126"/>
      <c r="P82" s="126"/>
      <c r="Q82" s="126"/>
      <c r="R82" s="126"/>
      <c r="S82" s="126"/>
      <c r="T82" s="126"/>
      <c r="U82" s="126">
        <v>9.1815599999999993</v>
      </c>
      <c r="V82" s="126"/>
      <c r="W82" s="126"/>
      <c r="X82" s="126"/>
      <c r="Y82" s="126"/>
      <c r="Z82" s="126"/>
      <c r="AA82" s="126"/>
      <c r="AB82" s="126">
        <v>9.1815599999999993</v>
      </c>
      <c r="AC82" s="126"/>
      <c r="AD82" s="126"/>
      <c r="AE82" s="126"/>
      <c r="AF82" s="126"/>
      <c r="AG82" s="126"/>
      <c r="AH82" s="126"/>
      <c r="AI82" s="126">
        <v>9.1825600000000005</v>
      </c>
      <c r="AJ82" s="126"/>
      <c r="AK82" s="126"/>
      <c r="AL82" s="126"/>
      <c r="AM82" s="126"/>
      <c r="AN82" s="126"/>
      <c r="AO82" s="126"/>
      <c r="AP82" s="126">
        <f t="shared" si="3"/>
        <v>45.908799999999999</v>
      </c>
      <c r="AQ82" s="126">
        <f t="shared" si="4"/>
        <v>0</v>
      </c>
      <c r="AR82" s="126">
        <f t="shared" si="5"/>
        <v>0</v>
      </c>
      <c r="AS82" s="126">
        <f t="shared" si="6"/>
        <v>0</v>
      </c>
      <c r="AT82" s="126">
        <f t="shared" si="7"/>
        <v>0</v>
      </c>
      <c r="AU82" s="126">
        <f t="shared" si="8"/>
        <v>0</v>
      </c>
    </row>
    <row r="86" spans="2:47" ht="52.5" customHeight="1">
      <c r="C86" s="133" t="s">
        <v>22</v>
      </c>
      <c r="D86" s="133"/>
      <c r="E86" s="133"/>
      <c r="F86" s="133"/>
      <c r="G86" s="133"/>
      <c r="H86" s="133"/>
      <c r="I86" s="133"/>
      <c r="J86" s="133"/>
      <c r="K86" s="133"/>
      <c r="L86" s="133"/>
    </row>
    <row r="87" spans="2:47" ht="58.5" customHeight="1">
      <c r="C87" s="133" t="s">
        <v>23</v>
      </c>
      <c r="D87" s="133"/>
      <c r="E87" s="133"/>
      <c r="F87" s="133"/>
      <c r="G87" s="133"/>
      <c r="H87" s="133"/>
      <c r="I87" s="133"/>
      <c r="J87" s="133"/>
      <c r="K87" s="133"/>
      <c r="L87" s="133"/>
    </row>
    <row r="88" spans="2:47" ht="39" customHeight="1">
      <c r="C88" s="133" t="s">
        <v>79</v>
      </c>
      <c r="D88" s="133"/>
      <c r="E88" s="133"/>
      <c r="F88" s="133"/>
      <c r="G88" s="133"/>
      <c r="H88" s="133"/>
      <c r="I88" s="133"/>
      <c r="J88" s="133"/>
      <c r="K88" s="133"/>
      <c r="L88" s="133"/>
    </row>
    <row r="89" spans="2:47" ht="33" customHeight="1">
      <c r="C89" s="133" t="s">
        <v>80</v>
      </c>
      <c r="D89" s="133"/>
      <c r="E89" s="133"/>
      <c r="F89" s="133"/>
      <c r="G89" s="133"/>
      <c r="H89" s="133"/>
      <c r="I89" s="133"/>
      <c r="J89" s="133"/>
      <c r="K89" s="133"/>
      <c r="L89" s="133"/>
    </row>
    <row r="90" spans="2:47" ht="43.5" customHeight="1">
      <c r="C90" s="133" t="s">
        <v>81</v>
      </c>
      <c r="D90" s="133"/>
      <c r="E90" s="133"/>
      <c r="F90" s="133"/>
      <c r="G90" s="133"/>
      <c r="H90" s="133"/>
      <c r="I90" s="133"/>
      <c r="J90" s="133"/>
      <c r="K90" s="133"/>
      <c r="L90" s="133"/>
    </row>
    <row r="91" spans="2:47" ht="28.5" customHeight="1">
      <c r="C91" s="133" t="s">
        <v>82</v>
      </c>
      <c r="D91" s="133"/>
      <c r="E91" s="133"/>
      <c r="F91" s="133"/>
      <c r="G91" s="133"/>
      <c r="H91" s="133"/>
      <c r="I91" s="133"/>
      <c r="J91" s="133"/>
      <c r="K91" s="133"/>
      <c r="L91" s="133"/>
    </row>
    <row r="92" spans="2:47" ht="30.75" customHeight="1">
      <c r="C92" s="133" t="s">
        <v>83</v>
      </c>
      <c r="D92" s="133"/>
      <c r="E92" s="133"/>
      <c r="F92" s="133"/>
      <c r="G92" s="133"/>
      <c r="H92" s="133"/>
      <c r="I92" s="133"/>
      <c r="J92" s="133"/>
      <c r="K92" s="133"/>
      <c r="L92" s="133"/>
    </row>
    <row r="93" spans="2:47" ht="30.75" customHeight="1">
      <c r="C93" s="133" t="s">
        <v>84</v>
      </c>
      <c r="D93" s="133"/>
      <c r="E93" s="133"/>
      <c r="F93" s="133"/>
      <c r="G93" s="133"/>
      <c r="H93" s="133"/>
      <c r="I93" s="133"/>
      <c r="J93" s="133"/>
      <c r="K93" s="133"/>
      <c r="L93" s="133"/>
    </row>
    <row r="94" spans="2:47" ht="99" customHeight="1">
      <c r="C94" s="133" t="s">
        <v>85</v>
      </c>
      <c r="D94" s="133"/>
      <c r="E94" s="133"/>
      <c r="F94" s="133"/>
      <c r="G94" s="133"/>
      <c r="H94" s="133"/>
      <c r="I94" s="133"/>
      <c r="J94" s="133"/>
      <c r="K94" s="133"/>
      <c r="L94" s="133"/>
    </row>
    <row r="95" spans="2:47" ht="60" customHeight="1">
      <c r="C95" s="133" t="s">
        <v>25</v>
      </c>
      <c r="D95" s="133"/>
      <c r="E95" s="133"/>
      <c r="F95" s="133"/>
      <c r="G95" s="133"/>
      <c r="H95" s="133"/>
      <c r="I95" s="133"/>
      <c r="J95" s="133"/>
      <c r="K95" s="133"/>
      <c r="L95" s="133"/>
    </row>
    <row r="96" spans="2:47" ht="54.75" customHeight="1">
      <c r="C96" s="133" t="s">
        <v>86</v>
      </c>
      <c r="D96" s="133"/>
      <c r="E96" s="133"/>
      <c r="F96" s="133"/>
      <c r="G96" s="133"/>
      <c r="H96" s="133"/>
      <c r="I96" s="133"/>
      <c r="J96" s="133"/>
      <c r="K96" s="133"/>
      <c r="L96" s="133"/>
    </row>
    <row r="97" spans="3:12" ht="28.5" customHeight="1">
      <c r="C97" s="133" t="s">
        <v>87</v>
      </c>
      <c r="D97" s="133"/>
      <c r="E97" s="133"/>
      <c r="F97" s="133"/>
      <c r="G97" s="133"/>
      <c r="H97" s="133"/>
      <c r="I97" s="133"/>
      <c r="J97" s="133"/>
      <c r="K97" s="133"/>
      <c r="L97" s="133"/>
    </row>
    <row r="98" spans="3:12" ht="99.75" customHeight="1">
      <c r="C98" s="133" t="s">
        <v>88</v>
      </c>
      <c r="D98" s="133"/>
      <c r="E98" s="133"/>
      <c r="F98" s="133"/>
      <c r="G98" s="133"/>
      <c r="H98" s="133"/>
      <c r="I98" s="133"/>
      <c r="J98" s="133"/>
      <c r="K98" s="133"/>
      <c r="L98" s="133"/>
    </row>
    <row r="99" spans="3:12">
      <c r="C99" s="1"/>
    </row>
  </sheetData>
  <mergeCells count="41">
    <mergeCell ref="C98:L98"/>
    <mergeCell ref="B17:AU17"/>
    <mergeCell ref="B16:AU16"/>
    <mergeCell ref="B14:AU14"/>
    <mergeCell ref="B13:AU13"/>
    <mergeCell ref="C92:L92"/>
    <mergeCell ref="C93:L93"/>
    <mergeCell ref="C94:L94"/>
    <mergeCell ref="C95:L95"/>
    <mergeCell ref="C96:L96"/>
    <mergeCell ref="C97:L97"/>
    <mergeCell ref="C86:L86"/>
    <mergeCell ref="C87:L87"/>
    <mergeCell ref="C88:L88"/>
    <mergeCell ref="C89:L89"/>
    <mergeCell ref="C90:L90"/>
    <mergeCell ref="C91:L91"/>
    <mergeCell ref="M22:S22"/>
    <mergeCell ref="AH22:AN22"/>
    <mergeCell ref="AO22:AU22"/>
    <mergeCell ref="E23:E24"/>
    <mergeCell ref="G23:L23"/>
    <mergeCell ref="N23:S23"/>
    <mergeCell ref="AI23:AN23"/>
    <mergeCell ref="AP23:AU23"/>
    <mergeCell ref="T22:Z22"/>
    <mergeCell ref="U23:Z23"/>
    <mergeCell ref="AA22:AG22"/>
    <mergeCell ref="AB23:AG23"/>
    <mergeCell ref="B20:B24"/>
    <mergeCell ref="C20:C24"/>
    <mergeCell ref="D20:D24"/>
    <mergeCell ref="E20:E22"/>
    <mergeCell ref="F20:AU20"/>
    <mergeCell ref="F21:L21"/>
    <mergeCell ref="M21:S21"/>
    <mergeCell ref="AH21:AN21"/>
    <mergeCell ref="AO21:AU21"/>
    <mergeCell ref="F22:L22"/>
    <mergeCell ref="T21:Z21"/>
    <mergeCell ref="AA21:AG21"/>
  </mergeCells>
  <hyperlinks>
    <hyperlink ref="C3" location="Par532" tooltip="&lt;1&gt;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" display="Par532"/>
    <hyperlink ref="C5" location="Par533" tooltip="&lt;2&gt; Указываются наименование органа исполнительной власти и реквизиты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" display="Par533"/>
    <hyperlink ref="C9" location="Par534" tooltip="&lt;3&gt; Вместо слов &quot;План ввода основных средств (Плановые показатели реализации инвестиционной программы)&quot; указываются слова:" display="Par534"/>
    <hyperlink ref="B13" location="Par537" tooltip="&lt;4&gt; Вместо слов &quot;Раздел 1 (Раздел 3).&quot; указываются слова:" display="Par537"/>
    <hyperlink ref="F21" location="Par540" tooltip="&lt;5&gt; Словосочетания вида &quot;год X&quot;, &quot;год (X + 1)&quot;, &quot;год (X + 1)&quot; в различных падежах заменяются указанием года (четыре цифры и слово &quot;год&quot; в соответствующем падеже), который определяется как первый год реализации инвестиционной программы (если утверждается и" display="Par540"/>
    <hyperlink ref="M21" location="Par540" tooltip="&lt;5&gt; Словосочетания вида &quot;год X&quot;, &quot;год (X + 1)&quot;, &quot;год (X + 1)&quot; в различных падежах заменяются указанием года (четыре цифры и слово &quot;год&quot; в соответствующем падеже), который определяется как первый год реализации инвестиционной программы (если утверждается и" display="Par540"/>
    <hyperlink ref="AH21" location="Par540" tooltip="&lt;5&gt; Словосочетания вида &quot;год X&quot;, &quot;год (X + 1)&quot;, &quot;год (X + 1)&quot; в различных падежах заменяются указанием года (четыре цифры и слово &quot;год&quot; в соответствующем падеже), который определяется как первый год реализации инвестиционной программы (если утверждается и" display="Par540"/>
    <hyperlink ref="H24" location="Par544" tooltip="&lt;6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544"/>
    <hyperlink ref="I24" location="Par544" tooltip="&lt;6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544"/>
    <hyperlink ref="J24" location="Par544" tooltip="&lt;6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544"/>
    <hyperlink ref="K24" location="Par544" tooltip="&lt;6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544"/>
    <hyperlink ref="L24" location="Par544" tooltip="&lt;6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544"/>
    <hyperlink ref="O24" location="Par544" tooltip="&lt;6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544"/>
    <hyperlink ref="P24" location="Par544" tooltip="&lt;6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544"/>
    <hyperlink ref="Q24" location="Par544" tooltip="&lt;6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544"/>
    <hyperlink ref="R24" location="Par544" tooltip="&lt;6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544"/>
    <hyperlink ref="S24" location="Par544" tooltip="&lt;6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544"/>
    <hyperlink ref="AJ24" location="Par544" tooltip="&lt;6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544"/>
    <hyperlink ref="AK24" location="Par544" tooltip="&lt;6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544"/>
    <hyperlink ref="AL24" location="Par544" tooltip="&lt;6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544"/>
    <hyperlink ref="AM24" location="Par544" tooltip="&lt;6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544"/>
    <hyperlink ref="AN24" location="Par544" tooltip="&lt;6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544"/>
    <hyperlink ref="AQ24" location="Par544" tooltip="&lt;6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544"/>
    <hyperlink ref="AR24" location="Par544" tooltip="&lt;6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544"/>
    <hyperlink ref="AS24" location="Par544" tooltip="&lt;6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544"/>
    <hyperlink ref="AT24" location="Par544" tooltip="&lt;6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544"/>
    <hyperlink ref="AU24" location="Par544" tooltip="&lt;6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544"/>
  </hyperlinks>
  <pageMargins left="0.70866141732283472" right="0.70866141732283472" top="0.74803149606299213" bottom="0.74803149606299213" header="0.31496062992125984" footer="0.31496062992125984"/>
  <pageSetup paperSize="9" scale="24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3:AN86"/>
  <sheetViews>
    <sheetView topLeftCell="A8" zoomScale="50" zoomScaleNormal="50" workbookViewId="0">
      <selection activeCell="AS61" sqref="AS61"/>
    </sheetView>
  </sheetViews>
  <sheetFormatPr defaultRowHeight="12.75"/>
  <cols>
    <col min="1" max="2" width="9.140625" style="8"/>
    <col min="3" max="3" width="12.7109375" style="8" customWidth="1"/>
    <col min="4" max="4" width="61.7109375" style="8" customWidth="1"/>
    <col min="5" max="5" width="21.28515625" style="8" customWidth="1"/>
    <col min="6" max="6" width="15.85546875" style="8" customWidth="1"/>
    <col min="7" max="7" width="10.7109375" style="8" customWidth="1"/>
    <col min="8" max="12" width="9.140625" style="8"/>
    <col min="13" max="13" width="15.85546875" style="8" customWidth="1"/>
    <col min="14" max="14" width="11" style="8" customWidth="1"/>
    <col min="15" max="19" width="9.140625" style="8"/>
    <col min="20" max="20" width="15.140625" style="8" customWidth="1"/>
    <col min="21" max="21" width="10.5703125" style="8" customWidth="1"/>
    <col min="22" max="26" width="9.140625" style="8"/>
    <col min="27" max="27" width="14.85546875" style="8" customWidth="1"/>
    <col min="28" max="28" width="11.7109375" style="8" customWidth="1"/>
    <col min="29" max="33" width="9.140625" style="8"/>
    <col min="34" max="34" width="10.85546875" style="8" customWidth="1"/>
    <col min="35" max="35" width="9.140625" style="8" customWidth="1"/>
    <col min="36" max="16384" width="9.140625" style="8"/>
  </cols>
  <sheetData>
    <row r="3" spans="3:40">
      <c r="C3" s="9" t="s">
        <v>0</v>
      </c>
    </row>
    <row r="4" spans="3:40">
      <c r="C4" s="10" t="s">
        <v>1</v>
      </c>
    </row>
    <row r="5" spans="3:40">
      <c r="C5" s="9" t="s">
        <v>2</v>
      </c>
    </row>
    <row r="6" spans="3:40">
      <c r="C6" s="10"/>
    </row>
    <row r="7" spans="3:40">
      <c r="C7" s="10" t="s">
        <v>89</v>
      </c>
    </row>
    <row r="10" spans="3:40">
      <c r="C10" s="146" t="s">
        <v>90</v>
      </c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</row>
    <row r="11" spans="3:40">
      <c r="C11" s="146" t="s">
        <v>91</v>
      </c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</row>
    <row r="12" spans="3:40">
      <c r="C12" s="147" t="s">
        <v>180</v>
      </c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  <c r="AN12" s="147"/>
    </row>
    <row r="14" spans="3:40">
      <c r="C14" s="146" t="s">
        <v>469</v>
      </c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</row>
    <row r="15" spans="3:40">
      <c r="C15" s="146" t="s">
        <v>6</v>
      </c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</row>
    <row r="18" spans="2:40" ht="27.75" customHeight="1">
      <c r="B18" s="81"/>
      <c r="C18" s="145" t="s">
        <v>7</v>
      </c>
      <c r="D18" s="145" t="s">
        <v>30</v>
      </c>
      <c r="E18" s="145" t="s">
        <v>8</v>
      </c>
      <c r="F18" s="144" t="s">
        <v>92</v>
      </c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</row>
    <row r="19" spans="2:40" ht="29.25" customHeight="1">
      <c r="B19" s="81"/>
      <c r="C19" s="145"/>
      <c r="D19" s="145"/>
      <c r="E19" s="145"/>
      <c r="F19" s="144" t="s">
        <v>93</v>
      </c>
      <c r="G19" s="144"/>
      <c r="H19" s="144"/>
      <c r="I19" s="144"/>
      <c r="J19" s="144"/>
      <c r="K19" s="144"/>
      <c r="L19" s="144"/>
      <c r="M19" s="144" t="s">
        <v>94</v>
      </c>
      <c r="N19" s="144"/>
      <c r="O19" s="144"/>
      <c r="P19" s="144"/>
      <c r="Q19" s="144"/>
      <c r="R19" s="144"/>
      <c r="S19" s="144"/>
      <c r="T19" s="144" t="s">
        <v>95</v>
      </c>
      <c r="U19" s="144"/>
      <c r="V19" s="144"/>
      <c r="W19" s="144"/>
      <c r="X19" s="144"/>
      <c r="Y19" s="144"/>
      <c r="Z19" s="144"/>
      <c r="AA19" s="144" t="s">
        <v>96</v>
      </c>
      <c r="AB19" s="144"/>
      <c r="AC19" s="144"/>
      <c r="AD19" s="144"/>
      <c r="AE19" s="144"/>
      <c r="AF19" s="144"/>
      <c r="AG19" s="144"/>
      <c r="AH19" s="144" t="s">
        <v>97</v>
      </c>
      <c r="AI19" s="144"/>
      <c r="AJ19" s="144"/>
      <c r="AK19" s="144"/>
      <c r="AL19" s="144"/>
      <c r="AM19" s="144"/>
      <c r="AN19" s="144"/>
    </row>
    <row r="20" spans="2:40" ht="71.25" customHeight="1">
      <c r="B20" s="81"/>
      <c r="C20" s="145"/>
      <c r="D20" s="145"/>
      <c r="E20" s="145"/>
      <c r="F20" s="25" t="s">
        <v>71</v>
      </c>
      <c r="G20" s="144" t="s">
        <v>72</v>
      </c>
      <c r="H20" s="144"/>
      <c r="I20" s="144"/>
      <c r="J20" s="144"/>
      <c r="K20" s="144"/>
      <c r="L20" s="144"/>
      <c r="M20" s="25" t="s">
        <v>71</v>
      </c>
      <c r="N20" s="144" t="s">
        <v>72</v>
      </c>
      <c r="O20" s="144"/>
      <c r="P20" s="144"/>
      <c r="Q20" s="144"/>
      <c r="R20" s="144"/>
      <c r="S20" s="144"/>
      <c r="T20" s="25" t="s">
        <v>71</v>
      </c>
      <c r="U20" s="144" t="s">
        <v>72</v>
      </c>
      <c r="V20" s="144"/>
      <c r="W20" s="144"/>
      <c r="X20" s="144"/>
      <c r="Y20" s="144"/>
      <c r="Z20" s="144"/>
      <c r="AA20" s="25" t="s">
        <v>71</v>
      </c>
      <c r="AB20" s="144" t="s">
        <v>72</v>
      </c>
      <c r="AC20" s="144"/>
      <c r="AD20" s="144"/>
      <c r="AE20" s="144"/>
      <c r="AF20" s="144"/>
      <c r="AG20" s="144"/>
      <c r="AH20" s="25" t="s">
        <v>71</v>
      </c>
      <c r="AI20" s="144" t="s">
        <v>72</v>
      </c>
      <c r="AJ20" s="144"/>
      <c r="AK20" s="144"/>
      <c r="AL20" s="144"/>
      <c r="AM20" s="144"/>
      <c r="AN20" s="144"/>
    </row>
    <row r="21" spans="2:40" ht="94.5" customHeight="1">
      <c r="B21" s="81"/>
      <c r="C21" s="145"/>
      <c r="D21" s="145"/>
      <c r="E21" s="145"/>
      <c r="F21" s="25" t="s">
        <v>205</v>
      </c>
      <c r="G21" s="25" t="s">
        <v>73</v>
      </c>
      <c r="H21" s="24" t="s">
        <v>98</v>
      </c>
      <c r="I21" s="24" t="s">
        <v>99</v>
      </c>
      <c r="J21" s="24" t="s">
        <v>100</v>
      </c>
      <c r="K21" s="24" t="s">
        <v>101</v>
      </c>
      <c r="L21" s="24" t="s">
        <v>102</v>
      </c>
      <c r="M21" s="25" t="s">
        <v>205</v>
      </c>
      <c r="N21" s="25" t="s">
        <v>73</v>
      </c>
      <c r="O21" s="24" t="s">
        <v>98</v>
      </c>
      <c r="P21" s="24" t="s">
        <v>99</v>
      </c>
      <c r="Q21" s="24" t="s">
        <v>100</v>
      </c>
      <c r="R21" s="24" t="s">
        <v>101</v>
      </c>
      <c r="S21" s="24" t="s">
        <v>102</v>
      </c>
      <c r="T21" s="25" t="s">
        <v>73</v>
      </c>
      <c r="U21" s="25" t="s">
        <v>73</v>
      </c>
      <c r="V21" s="24" t="s">
        <v>98</v>
      </c>
      <c r="W21" s="24" t="s">
        <v>99</v>
      </c>
      <c r="X21" s="24" t="s">
        <v>100</v>
      </c>
      <c r="Y21" s="24" t="s">
        <v>101</v>
      </c>
      <c r="Z21" s="24" t="s">
        <v>102</v>
      </c>
      <c r="AA21" s="25" t="s">
        <v>73</v>
      </c>
      <c r="AB21" s="25" t="s">
        <v>73</v>
      </c>
      <c r="AC21" s="24" t="s">
        <v>98</v>
      </c>
      <c r="AD21" s="24" t="s">
        <v>99</v>
      </c>
      <c r="AE21" s="24" t="s">
        <v>100</v>
      </c>
      <c r="AF21" s="24" t="s">
        <v>101</v>
      </c>
      <c r="AG21" s="24" t="s">
        <v>102</v>
      </c>
      <c r="AH21" s="25" t="s">
        <v>73</v>
      </c>
      <c r="AI21" s="25" t="s">
        <v>73</v>
      </c>
      <c r="AJ21" s="24" t="s">
        <v>98</v>
      </c>
      <c r="AK21" s="24" t="s">
        <v>99</v>
      </c>
      <c r="AL21" s="24" t="s">
        <v>100</v>
      </c>
      <c r="AM21" s="24" t="s">
        <v>101</v>
      </c>
      <c r="AN21" s="24" t="s">
        <v>102</v>
      </c>
    </row>
    <row r="22" spans="2:40" ht="15" customHeight="1">
      <c r="B22" s="81"/>
      <c r="C22" s="25">
        <v>1</v>
      </c>
      <c r="D22" s="25">
        <v>2</v>
      </c>
      <c r="E22" s="25">
        <v>3</v>
      </c>
      <c r="F22" s="27">
        <v>36895</v>
      </c>
      <c r="G22" s="27">
        <v>37260</v>
      </c>
      <c r="H22" s="27">
        <v>37625</v>
      </c>
      <c r="I22" s="27">
        <v>37990</v>
      </c>
      <c r="J22" s="27">
        <v>38356</v>
      </c>
      <c r="K22" s="27">
        <v>38721</v>
      </c>
      <c r="L22" s="27">
        <v>39086</v>
      </c>
      <c r="M22" s="27">
        <v>36926</v>
      </c>
      <c r="N22" s="27">
        <v>37291</v>
      </c>
      <c r="O22" s="27">
        <v>37656</v>
      </c>
      <c r="P22" s="27">
        <v>38021</v>
      </c>
      <c r="Q22" s="27">
        <v>38387</v>
      </c>
      <c r="R22" s="27">
        <v>38752</v>
      </c>
      <c r="S22" s="27">
        <v>39117</v>
      </c>
      <c r="T22" s="27">
        <v>36954</v>
      </c>
      <c r="U22" s="27">
        <v>37319</v>
      </c>
      <c r="V22" s="27">
        <v>37684</v>
      </c>
      <c r="W22" s="27">
        <v>38050</v>
      </c>
      <c r="X22" s="27">
        <v>38415</v>
      </c>
      <c r="Y22" s="27">
        <v>38780</v>
      </c>
      <c r="Z22" s="27">
        <v>39145</v>
      </c>
      <c r="AA22" s="27">
        <v>36985</v>
      </c>
      <c r="AB22" s="27">
        <v>37350</v>
      </c>
      <c r="AC22" s="27">
        <v>37715</v>
      </c>
      <c r="AD22" s="27">
        <v>38081</v>
      </c>
      <c r="AE22" s="27">
        <v>38446</v>
      </c>
      <c r="AF22" s="27">
        <v>38811</v>
      </c>
      <c r="AG22" s="27">
        <v>39176</v>
      </c>
      <c r="AH22" s="25">
        <v>5</v>
      </c>
      <c r="AI22" s="25">
        <v>6</v>
      </c>
      <c r="AJ22" s="25">
        <v>7</v>
      </c>
      <c r="AK22" s="25">
        <v>8</v>
      </c>
      <c r="AL22" s="25">
        <v>9</v>
      </c>
      <c r="AM22" s="25">
        <v>10</v>
      </c>
      <c r="AN22" s="25">
        <v>11</v>
      </c>
    </row>
    <row r="23" spans="2:40" s="85" customFormat="1" ht="15" customHeight="1">
      <c r="B23" s="81"/>
      <c r="C23" s="83">
        <v>0</v>
      </c>
      <c r="D23" s="83" t="s">
        <v>174</v>
      </c>
      <c r="E23" s="83"/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29">
        <v>0</v>
      </c>
      <c r="U23" s="29">
        <v>0</v>
      </c>
      <c r="V23" s="29">
        <v>0</v>
      </c>
      <c r="W23" s="29">
        <v>0</v>
      </c>
      <c r="X23" s="29">
        <v>0</v>
      </c>
      <c r="Y23" s="29">
        <v>0</v>
      </c>
      <c r="Z23" s="29">
        <v>0</v>
      </c>
      <c r="AA23" s="29">
        <v>0</v>
      </c>
      <c r="AB23" s="29">
        <v>504.50855999999999</v>
      </c>
      <c r="AC23" s="29">
        <v>20.6</v>
      </c>
      <c r="AD23" s="29">
        <v>0</v>
      </c>
      <c r="AE23" s="29">
        <v>15.3</v>
      </c>
      <c r="AF23" s="29">
        <v>0</v>
      </c>
      <c r="AG23" s="29">
        <v>5</v>
      </c>
      <c r="AH23" s="29">
        <v>0</v>
      </c>
      <c r="AI23" s="29">
        <f>AB23</f>
        <v>504.50855999999999</v>
      </c>
      <c r="AJ23" s="29">
        <v>20.6</v>
      </c>
      <c r="AK23" s="29">
        <v>0</v>
      </c>
      <c r="AL23" s="29">
        <v>15.3</v>
      </c>
      <c r="AM23" s="29">
        <v>0</v>
      </c>
      <c r="AN23" s="29">
        <v>5</v>
      </c>
    </row>
    <row r="24" spans="2:40" s="85" customFormat="1" ht="15" customHeight="1">
      <c r="B24" s="81"/>
      <c r="C24" s="83" t="s">
        <v>370</v>
      </c>
      <c r="D24" s="83" t="s">
        <v>266</v>
      </c>
      <c r="E24" s="83"/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0</v>
      </c>
      <c r="P24" s="29">
        <v>0</v>
      </c>
      <c r="Q24" s="29">
        <v>0</v>
      </c>
      <c r="R24" s="29">
        <v>0</v>
      </c>
      <c r="S24" s="29">
        <v>0</v>
      </c>
      <c r="T24" s="29">
        <v>0</v>
      </c>
      <c r="U24" s="29">
        <v>0</v>
      </c>
      <c r="V24" s="29">
        <v>0</v>
      </c>
      <c r="W24" s="29">
        <v>0</v>
      </c>
      <c r="X24" s="29">
        <v>0</v>
      </c>
      <c r="Y24" s="29">
        <v>0</v>
      </c>
      <c r="Z24" s="29">
        <v>0</v>
      </c>
      <c r="AA24" s="29">
        <v>0</v>
      </c>
      <c r="AB24" s="29">
        <v>263.70699999999999</v>
      </c>
      <c r="AC24" s="29">
        <v>0</v>
      </c>
      <c r="AD24" s="29">
        <v>0</v>
      </c>
      <c r="AE24" s="29">
        <v>0</v>
      </c>
      <c r="AF24" s="29">
        <v>0</v>
      </c>
      <c r="AG24" s="29">
        <v>0</v>
      </c>
      <c r="AH24" s="29">
        <v>0</v>
      </c>
      <c r="AI24" s="29">
        <f t="shared" ref="AI24:AI79" si="0">AB24</f>
        <v>263.70699999999999</v>
      </c>
      <c r="AJ24" s="29">
        <v>0</v>
      </c>
      <c r="AK24" s="29">
        <v>0</v>
      </c>
      <c r="AL24" s="29">
        <v>0</v>
      </c>
      <c r="AM24" s="29">
        <v>0</v>
      </c>
      <c r="AN24" s="29">
        <v>0</v>
      </c>
    </row>
    <row r="25" spans="2:40" s="85" customFormat="1" ht="28.5" customHeight="1">
      <c r="B25" s="81"/>
      <c r="C25" s="83" t="s">
        <v>371</v>
      </c>
      <c r="D25" s="83" t="s">
        <v>267</v>
      </c>
      <c r="E25" s="83"/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v>0</v>
      </c>
      <c r="R25" s="29">
        <v>0</v>
      </c>
      <c r="S25" s="29">
        <v>0</v>
      </c>
      <c r="T25" s="29">
        <v>0</v>
      </c>
      <c r="U25" s="29">
        <v>0</v>
      </c>
      <c r="V25" s="29">
        <v>0</v>
      </c>
      <c r="W25" s="29">
        <v>0</v>
      </c>
      <c r="X25" s="29">
        <v>0</v>
      </c>
      <c r="Y25" s="29">
        <v>0</v>
      </c>
      <c r="Z25" s="29">
        <v>0</v>
      </c>
      <c r="AA25" s="29">
        <v>0</v>
      </c>
      <c r="AB25" s="29">
        <v>231.62</v>
      </c>
      <c r="AC25" s="29">
        <v>20.6</v>
      </c>
      <c r="AD25" s="29">
        <v>0</v>
      </c>
      <c r="AE25" s="29">
        <v>15.3</v>
      </c>
      <c r="AF25" s="29">
        <v>0</v>
      </c>
      <c r="AG25" s="29">
        <v>5</v>
      </c>
      <c r="AH25" s="29">
        <v>0</v>
      </c>
      <c r="AI25" s="29">
        <f t="shared" si="0"/>
        <v>231.62</v>
      </c>
      <c r="AJ25" s="29">
        <v>20.6</v>
      </c>
      <c r="AK25" s="29">
        <v>0</v>
      </c>
      <c r="AL25" s="29">
        <v>15.3</v>
      </c>
      <c r="AM25" s="29">
        <v>0</v>
      </c>
      <c r="AN25" s="29">
        <v>5</v>
      </c>
    </row>
    <row r="26" spans="2:40" s="85" customFormat="1" ht="15" customHeight="1">
      <c r="B26" s="81"/>
      <c r="C26" s="83" t="s">
        <v>213</v>
      </c>
      <c r="D26" s="83" t="s">
        <v>268</v>
      </c>
      <c r="E26" s="83"/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9">
        <v>0</v>
      </c>
      <c r="U26" s="29">
        <v>0</v>
      </c>
      <c r="V26" s="29">
        <v>0</v>
      </c>
      <c r="W26" s="29">
        <v>0</v>
      </c>
      <c r="X26" s="29">
        <v>0</v>
      </c>
      <c r="Y26" s="29">
        <v>0</v>
      </c>
      <c r="Z26" s="29">
        <v>0</v>
      </c>
      <c r="AA26" s="29">
        <v>0</v>
      </c>
      <c r="AB26" s="29">
        <v>9.1815599999999993</v>
      </c>
      <c r="AC26" s="29">
        <v>0</v>
      </c>
      <c r="AD26" s="29">
        <v>0</v>
      </c>
      <c r="AE26" s="29">
        <v>0</v>
      </c>
      <c r="AF26" s="29">
        <v>0</v>
      </c>
      <c r="AG26" s="29">
        <v>0</v>
      </c>
      <c r="AH26" s="29">
        <v>0</v>
      </c>
      <c r="AI26" s="29">
        <f t="shared" si="0"/>
        <v>9.1815599999999993</v>
      </c>
      <c r="AJ26" s="29">
        <v>0</v>
      </c>
      <c r="AK26" s="29">
        <v>0</v>
      </c>
      <c r="AL26" s="29">
        <v>0</v>
      </c>
      <c r="AM26" s="29">
        <v>0</v>
      </c>
      <c r="AN26" s="29">
        <v>0</v>
      </c>
    </row>
    <row r="27" spans="2:40" s="85" customFormat="1" ht="15" customHeight="1">
      <c r="B27" s="81"/>
      <c r="C27" s="83">
        <v>1</v>
      </c>
      <c r="D27" s="83" t="s">
        <v>175</v>
      </c>
      <c r="E27" s="83"/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9">
        <v>0</v>
      </c>
      <c r="U27" s="29">
        <v>0</v>
      </c>
      <c r="V27" s="29">
        <v>0</v>
      </c>
      <c r="W27" s="29">
        <v>0</v>
      </c>
      <c r="X27" s="29">
        <v>0</v>
      </c>
      <c r="Y27" s="29">
        <v>0</v>
      </c>
      <c r="Z27" s="29">
        <v>0</v>
      </c>
      <c r="AA27" s="29">
        <v>0</v>
      </c>
      <c r="AB27" s="29"/>
      <c r="AC27" s="29"/>
      <c r="AD27" s="29"/>
      <c r="AE27" s="29"/>
      <c r="AF27" s="29"/>
      <c r="AG27" s="29"/>
      <c r="AH27" s="29">
        <v>0</v>
      </c>
      <c r="AI27" s="29">
        <f t="shared" si="0"/>
        <v>0</v>
      </c>
      <c r="AJ27" s="29"/>
      <c r="AK27" s="29"/>
      <c r="AL27" s="29"/>
      <c r="AM27" s="29"/>
      <c r="AN27" s="29"/>
    </row>
    <row r="28" spans="2:40" s="85" customFormat="1" ht="40.5" customHeight="1">
      <c r="B28" s="81"/>
      <c r="C28" s="83" t="s">
        <v>214</v>
      </c>
      <c r="D28" s="83" t="s">
        <v>269</v>
      </c>
      <c r="E28" s="83"/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29">
        <v>0</v>
      </c>
      <c r="Q28" s="29">
        <v>0</v>
      </c>
      <c r="R28" s="29">
        <v>0</v>
      </c>
      <c r="S28" s="29">
        <v>0</v>
      </c>
      <c r="T28" s="29">
        <v>0</v>
      </c>
      <c r="U28" s="29">
        <v>0</v>
      </c>
      <c r="V28" s="29">
        <v>0</v>
      </c>
      <c r="W28" s="29">
        <v>0</v>
      </c>
      <c r="X28" s="29">
        <v>0</v>
      </c>
      <c r="Y28" s="29">
        <v>0</v>
      </c>
      <c r="Z28" s="29">
        <v>0</v>
      </c>
      <c r="AA28" s="29">
        <v>0</v>
      </c>
      <c r="AB28" s="29">
        <v>263.70699999999999</v>
      </c>
      <c r="AC28" s="29">
        <v>0</v>
      </c>
      <c r="AD28" s="29">
        <v>0</v>
      </c>
      <c r="AE28" s="29">
        <v>0</v>
      </c>
      <c r="AF28" s="29">
        <v>0</v>
      </c>
      <c r="AG28" s="29">
        <v>0</v>
      </c>
      <c r="AH28" s="29">
        <v>0</v>
      </c>
      <c r="AI28" s="29">
        <f t="shared" si="0"/>
        <v>263.70699999999999</v>
      </c>
      <c r="AJ28" s="29">
        <v>0</v>
      </c>
      <c r="AK28" s="29">
        <v>0</v>
      </c>
      <c r="AL28" s="29">
        <v>0</v>
      </c>
      <c r="AM28" s="29">
        <v>0</v>
      </c>
      <c r="AN28" s="29">
        <v>0</v>
      </c>
    </row>
    <row r="29" spans="2:40" s="85" customFormat="1" ht="15" customHeight="1">
      <c r="B29" s="81"/>
      <c r="C29" s="83" t="s">
        <v>215</v>
      </c>
      <c r="D29" s="83" t="s">
        <v>270</v>
      </c>
      <c r="E29" s="83" t="s">
        <v>320</v>
      </c>
      <c r="F29" s="29">
        <v>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  <c r="N29" s="29">
        <v>0</v>
      </c>
      <c r="O29" s="29">
        <v>0</v>
      </c>
      <c r="P29" s="29">
        <v>0</v>
      </c>
      <c r="Q29" s="29">
        <v>0</v>
      </c>
      <c r="R29" s="29">
        <v>0</v>
      </c>
      <c r="S29" s="29">
        <v>0</v>
      </c>
      <c r="T29" s="29">
        <v>0</v>
      </c>
      <c r="U29" s="29">
        <v>0</v>
      </c>
      <c r="V29" s="29">
        <v>0</v>
      </c>
      <c r="W29" s="29">
        <v>0</v>
      </c>
      <c r="X29" s="29">
        <v>0</v>
      </c>
      <c r="Y29" s="29">
        <v>0</v>
      </c>
      <c r="Z29" s="29">
        <v>0</v>
      </c>
      <c r="AA29" s="29">
        <v>0</v>
      </c>
      <c r="AB29" s="29"/>
      <c r="AC29" s="29"/>
      <c r="AD29" s="29"/>
      <c r="AE29" s="29"/>
      <c r="AF29" s="29"/>
      <c r="AG29" s="29"/>
      <c r="AH29" s="29">
        <v>0</v>
      </c>
      <c r="AI29" s="29">
        <f t="shared" si="0"/>
        <v>0</v>
      </c>
      <c r="AJ29" s="29"/>
      <c r="AK29" s="29"/>
      <c r="AL29" s="29"/>
      <c r="AM29" s="29"/>
      <c r="AN29" s="29"/>
    </row>
    <row r="30" spans="2:40" s="85" customFormat="1" ht="15" customHeight="1">
      <c r="B30" s="81"/>
      <c r="C30" s="83" t="s">
        <v>216</v>
      </c>
      <c r="D30" s="83" t="s">
        <v>271</v>
      </c>
      <c r="E30" s="83" t="s">
        <v>321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0</v>
      </c>
      <c r="P30" s="29">
        <v>0</v>
      </c>
      <c r="Q30" s="29">
        <v>0</v>
      </c>
      <c r="R30" s="29">
        <v>0</v>
      </c>
      <c r="S30" s="29">
        <v>0</v>
      </c>
      <c r="T30" s="29">
        <v>0</v>
      </c>
      <c r="U30" s="29">
        <v>0</v>
      </c>
      <c r="V30" s="29">
        <v>0</v>
      </c>
      <c r="W30" s="29">
        <v>0</v>
      </c>
      <c r="X30" s="29">
        <v>0</v>
      </c>
      <c r="Y30" s="29">
        <v>0</v>
      </c>
      <c r="Z30" s="29">
        <v>0</v>
      </c>
      <c r="AA30" s="29">
        <v>0</v>
      </c>
      <c r="AB30" s="29">
        <v>30.978999999999999</v>
      </c>
      <c r="AC30" s="29"/>
      <c r="AD30" s="29"/>
      <c r="AE30" s="29"/>
      <c r="AF30" s="29"/>
      <c r="AG30" s="29"/>
      <c r="AH30" s="29">
        <v>0</v>
      </c>
      <c r="AI30" s="29">
        <f t="shared" si="0"/>
        <v>30.978999999999999</v>
      </c>
      <c r="AJ30" s="29"/>
      <c r="AK30" s="29"/>
      <c r="AL30" s="29"/>
      <c r="AM30" s="29"/>
      <c r="AN30" s="29"/>
    </row>
    <row r="31" spans="2:40" s="85" customFormat="1" ht="15" customHeight="1">
      <c r="B31" s="81"/>
      <c r="C31" s="83" t="s">
        <v>217</v>
      </c>
      <c r="D31" s="83" t="s">
        <v>272</v>
      </c>
      <c r="E31" s="83" t="s">
        <v>322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0</v>
      </c>
      <c r="P31" s="29">
        <v>0</v>
      </c>
      <c r="Q31" s="29">
        <v>0</v>
      </c>
      <c r="R31" s="29">
        <v>0</v>
      </c>
      <c r="S31" s="29">
        <v>0</v>
      </c>
      <c r="T31" s="29">
        <v>0</v>
      </c>
      <c r="U31" s="29">
        <v>0</v>
      </c>
      <c r="V31" s="29">
        <v>0</v>
      </c>
      <c r="W31" s="29">
        <v>0</v>
      </c>
      <c r="X31" s="29">
        <v>0</v>
      </c>
      <c r="Y31" s="29">
        <v>0</v>
      </c>
      <c r="Z31" s="29">
        <v>0</v>
      </c>
      <c r="AA31" s="29">
        <v>0</v>
      </c>
      <c r="AB31" s="29">
        <v>22.206</v>
      </c>
      <c r="AC31" s="29"/>
      <c r="AD31" s="29"/>
      <c r="AE31" s="29"/>
      <c r="AF31" s="29"/>
      <c r="AG31" s="29"/>
      <c r="AH31" s="29">
        <v>0</v>
      </c>
      <c r="AI31" s="29">
        <f t="shared" si="0"/>
        <v>22.206</v>
      </c>
      <c r="AJ31" s="29"/>
      <c r="AK31" s="29"/>
      <c r="AL31" s="29"/>
      <c r="AM31" s="29"/>
      <c r="AN31" s="29"/>
    </row>
    <row r="32" spans="2:40" s="85" customFormat="1" ht="15" customHeight="1">
      <c r="B32" s="81"/>
      <c r="C32" s="83" t="s">
        <v>218</v>
      </c>
      <c r="D32" s="83" t="s">
        <v>273</v>
      </c>
      <c r="E32" s="83" t="s">
        <v>323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9">
        <v>0</v>
      </c>
      <c r="T32" s="29">
        <v>0</v>
      </c>
      <c r="U32" s="29">
        <v>0</v>
      </c>
      <c r="V32" s="29">
        <v>0</v>
      </c>
      <c r="W32" s="29">
        <v>0</v>
      </c>
      <c r="X32" s="29">
        <v>0</v>
      </c>
      <c r="Y32" s="29">
        <v>0</v>
      </c>
      <c r="Z32" s="29">
        <v>0</v>
      </c>
      <c r="AA32" s="29">
        <v>0</v>
      </c>
      <c r="AB32" s="29">
        <v>22.206</v>
      </c>
      <c r="AC32" s="29"/>
      <c r="AD32" s="29"/>
      <c r="AE32" s="29"/>
      <c r="AF32" s="29"/>
      <c r="AG32" s="29"/>
      <c r="AH32" s="29">
        <v>0</v>
      </c>
      <c r="AI32" s="29">
        <f t="shared" si="0"/>
        <v>22.206</v>
      </c>
      <c r="AJ32" s="29"/>
      <c r="AK32" s="29"/>
      <c r="AL32" s="29"/>
      <c r="AM32" s="29"/>
      <c r="AN32" s="29"/>
    </row>
    <row r="33" spans="2:40" s="85" customFormat="1" ht="15" customHeight="1">
      <c r="B33" s="81"/>
      <c r="C33" s="83" t="s">
        <v>219</v>
      </c>
      <c r="D33" s="83" t="s">
        <v>274</v>
      </c>
      <c r="E33" s="83" t="s">
        <v>324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R33" s="29">
        <v>0</v>
      </c>
      <c r="S33" s="29">
        <v>0</v>
      </c>
      <c r="T33" s="29">
        <v>0</v>
      </c>
      <c r="U33" s="29">
        <v>0</v>
      </c>
      <c r="V33" s="29">
        <v>0</v>
      </c>
      <c r="W33" s="29">
        <v>0</v>
      </c>
      <c r="X33" s="29">
        <v>0</v>
      </c>
      <c r="Y33" s="29">
        <v>0</v>
      </c>
      <c r="Z33" s="29">
        <v>0</v>
      </c>
      <c r="AA33" s="29">
        <v>0</v>
      </c>
      <c r="AB33" s="29"/>
      <c r="AC33" s="29"/>
      <c r="AD33" s="29"/>
      <c r="AE33" s="29"/>
      <c r="AF33" s="29"/>
      <c r="AG33" s="29"/>
      <c r="AH33" s="29">
        <v>0</v>
      </c>
      <c r="AI33" s="29">
        <f t="shared" si="0"/>
        <v>0</v>
      </c>
      <c r="AJ33" s="29"/>
      <c r="AK33" s="29"/>
      <c r="AL33" s="29"/>
      <c r="AM33" s="29"/>
      <c r="AN33" s="29"/>
    </row>
    <row r="34" spans="2:40" s="85" customFormat="1" ht="15" customHeight="1">
      <c r="B34" s="81"/>
      <c r="C34" s="83" t="s">
        <v>220</v>
      </c>
      <c r="D34" s="83" t="s">
        <v>275</v>
      </c>
      <c r="E34" s="83" t="s">
        <v>325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29">
        <v>0</v>
      </c>
      <c r="T34" s="29">
        <v>0</v>
      </c>
      <c r="U34" s="29">
        <v>0</v>
      </c>
      <c r="V34" s="29">
        <v>0</v>
      </c>
      <c r="W34" s="29">
        <v>0</v>
      </c>
      <c r="X34" s="29">
        <v>0</v>
      </c>
      <c r="Y34" s="29">
        <v>0</v>
      </c>
      <c r="Z34" s="29">
        <v>0</v>
      </c>
      <c r="AA34" s="29">
        <v>0</v>
      </c>
      <c r="AB34" s="29"/>
      <c r="AC34" s="29"/>
      <c r="AD34" s="29"/>
      <c r="AE34" s="29"/>
      <c r="AF34" s="29"/>
      <c r="AG34" s="29"/>
      <c r="AH34" s="29">
        <v>0</v>
      </c>
      <c r="AI34" s="29">
        <f t="shared" si="0"/>
        <v>0</v>
      </c>
      <c r="AJ34" s="29"/>
      <c r="AK34" s="29"/>
      <c r="AL34" s="29"/>
      <c r="AM34" s="29"/>
      <c r="AN34" s="29"/>
    </row>
    <row r="35" spans="2:40" s="85" customFormat="1" ht="15" customHeight="1">
      <c r="B35" s="81"/>
      <c r="C35" s="83" t="s">
        <v>221</v>
      </c>
      <c r="D35" s="83" t="s">
        <v>276</v>
      </c>
      <c r="E35" s="83" t="s">
        <v>326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9">
        <v>0</v>
      </c>
      <c r="T35" s="29">
        <v>0</v>
      </c>
      <c r="U35" s="29">
        <v>0</v>
      </c>
      <c r="V35" s="29">
        <v>0</v>
      </c>
      <c r="W35" s="29">
        <v>0</v>
      </c>
      <c r="X35" s="29">
        <v>0</v>
      </c>
      <c r="Y35" s="29">
        <v>0</v>
      </c>
      <c r="Z35" s="29">
        <v>0</v>
      </c>
      <c r="AA35" s="29">
        <v>0</v>
      </c>
      <c r="AB35" s="29"/>
      <c r="AC35" s="29"/>
      <c r="AD35" s="29"/>
      <c r="AE35" s="29"/>
      <c r="AF35" s="29"/>
      <c r="AG35" s="29"/>
      <c r="AH35" s="29">
        <v>0</v>
      </c>
      <c r="AI35" s="29">
        <f t="shared" si="0"/>
        <v>0</v>
      </c>
      <c r="AJ35" s="29"/>
      <c r="AK35" s="29"/>
      <c r="AL35" s="29"/>
      <c r="AM35" s="29"/>
      <c r="AN35" s="29"/>
    </row>
    <row r="36" spans="2:40" s="85" customFormat="1" ht="15" customHeight="1">
      <c r="B36" s="81"/>
      <c r="C36" s="83" t="s">
        <v>222</v>
      </c>
      <c r="D36" s="83" t="s">
        <v>277</v>
      </c>
      <c r="E36" s="83" t="s">
        <v>327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29">
        <v>0</v>
      </c>
      <c r="U36" s="29">
        <v>0</v>
      </c>
      <c r="V36" s="29">
        <v>0</v>
      </c>
      <c r="W36" s="29">
        <v>0</v>
      </c>
      <c r="X36" s="29">
        <v>0</v>
      </c>
      <c r="Y36" s="29">
        <v>0</v>
      </c>
      <c r="Z36" s="29">
        <v>0</v>
      </c>
      <c r="AA36" s="29">
        <v>0</v>
      </c>
      <c r="AB36" s="29"/>
      <c r="AC36" s="29"/>
      <c r="AD36" s="29"/>
      <c r="AE36" s="29"/>
      <c r="AF36" s="29"/>
      <c r="AG36" s="29"/>
      <c r="AH36" s="29">
        <v>0</v>
      </c>
      <c r="AI36" s="29">
        <f t="shared" si="0"/>
        <v>0</v>
      </c>
      <c r="AJ36" s="29"/>
      <c r="AK36" s="29"/>
      <c r="AL36" s="29"/>
      <c r="AM36" s="29"/>
      <c r="AN36" s="29"/>
    </row>
    <row r="37" spans="2:40" s="85" customFormat="1" ht="15" customHeight="1">
      <c r="B37" s="81"/>
      <c r="C37" s="83" t="s">
        <v>223</v>
      </c>
      <c r="D37" s="83" t="s">
        <v>278</v>
      </c>
      <c r="E37" s="83" t="s">
        <v>328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  <c r="N37" s="29">
        <v>0</v>
      </c>
      <c r="O37" s="29">
        <v>0</v>
      </c>
      <c r="P37" s="29">
        <v>0</v>
      </c>
      <c r="Q37" s="29">
        <v>0</v>
      </c>
      <c r="R37" s="29">
        <v>0</v>
      </c>
      <c r="S37" s="29">
        <v>0</v>
      </c>
      <c r="T37" s="29">
        <v>0</v>
      </c>
      <c r="U37" s="29">
        <v>0</v>
      </c>
      <c r="V37" s="29">
        <v>0</v>
      </c>
      <c r="W37" s="29">
        <v>0</v>
      </c>
      <c r="X37" s="29">
        <v>0</v>
      </c>
      <c r="Y37" s="29">
        <v>0</v>
      </c>
      <c r="Z37" s="29">
        <v>0</v>
      </c>
      <c r="AA37" s="29">
        <v>0</v>
      </c>
      <c r="AB37" s="29"/>
      <c r="AC37" s="29"/>
      <c r="AD37" s="29"/>
      <c r="AE37" s="29"/>
      <c r="AF37" s="29"/>
      <c r="AG37" s="29"/>
      <c r="AH37" s="29">
        <v>0</v>
      </c>
      <c r="AI37" s="29">
        <f t="shared" si="0"/>
        <v>0</v>
      </c>
      <c r="AJ37" s="29"/>
      <c r="AK37" s="29"/>
      <c r="AL37" s="29"/>
      <c r="AM37" s="29"/>
      <c r="AN37" s="29"/>
    </row>
    <row r="38" spans="2:40" s="85" customFormat="1" ht="15" customHeight="1">
      <c r="B38" s="81"/>
      <c r="C38" s="83" t="s">
        <v>224</v>
      </c>
      <c r="D38" s="83" t="s">
        <v>279</v>
      </c>
      <c r="E38" s="83" t="s">
        <v>329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v>0</v>
      </c>
      <c r="Q38" s="29">
        <v>0</v>
      </c>
      <c r="R38" s="29">
        <v>0</v>
      </c>
      <c r="S38" s="29">
        <v>0</v>
      </c>
      <c r="T38" s="29">
        <v>0</v>
      </c>
      <c r="U38" s="29">
        <v>0</v>
      </c>
      <c r="V38" s="29">
        <v>0</v>
      </c>
      <c r="W38" s="29">
        <v>0</v>
      </c>
      <c r="X38" s="29">
        <v>0</v>
      </c>
      <c r="Y38" s="29">
        <v>0</v>
      </c>
      <c r="Z38" s="29">
        <v>0</v>
      </c>
      <c r="AA38" s="29">
        <v>0</v>
      </c>
      <c r="AB38" s="29"/>
      <c r="AC38" s="29"/>
      <c r="AD38" s="29"/>
      <c r="AE38" s="29"/>
      <c r="AF38" s="29"/>
      <c r="AG38" s="29"/>
      <c r="AH38" s="29">
        <v>0</v>
      </c>
      <c r="AI38" s="29">
        <f t="shared" si="0"/>
        <v>0</v>
      </c>
      <c r="AJ38" s="29"/>
      <c r="AK38" s="29"/>
      <c r="AL38" s="29"/>
      <c r="AM38" s="29"/>
      <c r="AN38" s="29"/>
    </row>
    <row r="39" spans="2:40" s="85" customFormat="1" ht="15" customHeight="1">
      <c r="B39" s="81"/>
      <c r="C39" s="83" t="s">
        <v>225</v>
      </c>
      <c r="D39" s="83" t="s">
        <v>280</v>
      </c>
      <c r="E39" s="83" t="s">
        <v>330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29">
        <v>0</v>
      </c>
      <c r="P39" s="29">
        <v>0</v>
      </c>
      <c r="Q39" s="29">
        <v>0</v>
      </c>
      <c r="R39" s="29">
        <v>0</v>
      </c>
      <c r="S39" s="29">
        <v>0</v>
      </c>
      <c r="T39" s="29">
        <v>0</v>
      </c>
      <c r="U39" s="29">
        <v>0</v>
      </c>
      <c r="V39" s="29">
        <v>0</v>
      </c>
      <c r="W39" s="29">
        <v>0</v>
      </c>
      <c r="X39" s="29">
        <v>0</v>
      </c>
      <c r="Y39" s="29">
        <v>0</v>
      </c>
      <c r="Z39" s="29">
        <v>0</v>
      </c>
      <c r="AA39" s="29">
        <v>0</v>
      </c>
      <c r="AB39" s="29"/>
      <c r="AC39" s="29"/>
      <c r="AD39" s="29"/>
      <c r="AE39" s="29"/>
      <c r="AF39" s="29"/>
      <c r="AG39" s="29"/>
      <c r="AH39" s="29">
        <v>0</v>
      </c>
      <c r="AI39" s="29">
        <f t="shared" si="0"/>
        <v>0</v>
      </c>
      <c r="AJ39" s="29"/>
      <c r="AK39" s="29"/>
      <c r="AL39" s="29"/>
      <c r="AM39" s="29"/>
      <c r="AN39" s="29"/>
    </row>
    <row r="40" spans="2:40" s="85" customFormat="1" ht="15" customHeight="1">
      <c r="B40" s="81"/>
      <c r="C40" s="83" t="s">
        <v>226</v>
      </c>
      <c r="D40" s="83" t="s">
        <v>281</v>
      </c>
      <c r="E40" s="83" t="s">
        <v>331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v>0</v>
      </c>
      <c r="R40" s="29">
        <v>0</v>
      </c>
      <c r="S40" s="29">
        <v>0</v>
      </c>
      <c r="T40" s="29">
        <v>0</v>
      </c>
      <c r="U40" s="29">
        <v>0</v>
      </c>
      <c r="V40" s="29">
        <v>0</v>
      </c>
      <c r="W40" s="29">
        <v>0</v>
      </c>
      <c r="X40" s="29">
        <v>0</v>
      </c>
      <c r="Y40" s="29">
        <v>0</v>
      </c>
      <c r="Z40" s="29">
        <v>0</v>
      </c>
      <c r="AA40" s="29">
        <v>0</v>
      </c>
      <c r="AB40" s="29"/>
      <c r="AC40" s="29"/>
      <c r="AD40" s="29"/>
      <c r="AE40" s="29"/>
      <c r="AF40" s="29"/>
      <c r="AG40" s="29"/>
      <c r="AH40" s="29">
        <v>0</v>
      </c>
      <c r="AI40" s="29">
        <f t="shared" si="0"/>
        <v>0</v>
      </c>
      <c r="AJ40" s="29"/>
      <c r="AK40" s="29"/>
      <c r="AL40" s="29"/>
      <c r="AM40" s="29"/>
      <c r="AN40" s="29"/>
    </row>
    <row r="41" spans="2:40" s="85" customFormat="1" ht="15" customHeight="1">
      <c r="B41" s="81"/>
      <c r="C41" s="83" t="s">
        <v>227</v>
      </c>
      <c r="D41" s="83" t="s">
        <v>282</v>
      </c>
      <c r="E41" s="83" t="s">
        <v>332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29">
        <v>0</v>
      </c>
      <c r="V41" s="29">
        <v>0</v>
      </c>
      <c r="W41" s="29">
        <v>0</v>
      </c>
      <c r="X41" s="29">
        <v>0</v>
      </c>
      <c r="Y41" s="29">
        <v>0</v>
      </c>
      <c r="Z41" s="29">
        <v>0</v>
      </c>
      <c r="AA41" s="29">
        <v>0</v>
      </c>
      <c r="AB41" s="29"/>
      <c r="AC41" s="29"/>
      <c r="AD41" s="29"/>
      <c r="AE41" s="29"/>
      <c r="AF41" s="29"/>
      <c r="AG41" s="29"/>
      <c r="AH41" s="29">
        <v>0</v>
      </c>
      <c r="AI41" s="29">
        <f t="shared" si="0"/>
        <v>0</v>
      </c>
      <c r="AJ41" s="29"/>
      <c r="AK41" s="29"/>
      <c r="AL41" s="29"/>
      <c r="AM41" s="29"/>
      <c r="AN41" s="29"/>
    </row>
    <row r="42" spans="2:40" s="85" customFormat="1" ht="15" customHeight="1">
      <c r="B42" s="81"/>
      <c r="C42" s="83" t="s">
        <v>228</v>
      </c>
      <c r="D42" s="83" t="s">
        <v>283</v>
      </c>
      <c r="E42" s="83" t="s">
        <v>333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  <c r="R42" s="29">
        <v>0</v>
      </c>
      <c r="S42" s="29">
        <v>0</v>
      </c>
      <c r="T42" s="29">
        <v>0</v>
      </c>
      <c r="U42" s="29">
        <v>0</v>
      </c>
      <c r="V42" s="29">
        <v>0</v>
      </c>
      <c r="W42" s="29">
        <v>0</v>
      </c>
      <c r="X42" s="29">
        <v>0</v>
      </c>
      <c r="Y42" s="29">
        <v>0</v>
      </c>
      <c r="Z42" s="29">
        <v>0</v>
      </c>
      <c r="AA42" s="29">
        <v>0</v>
      </c>
      <c r="AB42" s="29"/>
      <c r="AC42" s="29"/>
      <c r="AD42" s="29"/>
      <c r="AE42" s="29"/>
      <c r="AF42" s="29"/>
      <c r="AG42" s="29"/>
      <c r="AH42" s="29">
        <v>0</v>
      </c>
      <c r="AI42" s="29">
        <f t="shared" si="0"/>
        <v>0</v>
      </c>
      <c r="AJ42" s="29"/>
      <c r="AK42" s="29"/>
      <c r="AL42" s="29"/>
      <c r="AM42" s="29"/>
      <c r="AN42" s="29"/>
    </row>
    <row r="43" spans="2:40" s="85" customFormat="1" ht="15" customHeight="1">
      <c r="B43" s="81"/>
      <c r="C43" s="83" t="s">
        <v>229</v>
      </c>
      <c r="D43" s="83" t="s">
        <v>284</v>
      </c>
      <c r="E43" s="83" t="s">
        <v>334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29">
        <v>0</v>
      </c>
      <c r="AB43" s="29"/>
      <c r="AC43" s="29"/>
      <c r="AD43" s="29"/>
      <c r="AE43" s="29"/>
      <c r="AF43" s="29"/>
      <c r="AG43" s="29"/>
      <c r="AH43" s="29">
        <v>0</v>
      </c>
      <c r="AI43" s="29">
        <f t="shared" si="0"/>
        <v>0</v>
      </c>
      <c r="AJ43" s="29"/>
      <c r="AK43" s="29"/>
      <c r="AL43" s="29"/>
      <c r="AM43" s="29"/>
      <c r="AN43" s="29"/>
    </row>
    <row r="44" spans="2:40" s="85" customFormat="1" ht="15" customHeight="1">
      <c r="B44" s="81"/>
      <c r="C44" s="83" t="s">
        <v>230</v>
      </c>
      <c r="D44" s="83" t="s">
        <v>285</v>
      </c>
      <c r="E44" s="83" t="s">
        <v>335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  <c r="AB44" s="29"/>
      <c r="AC44" s="29"/>
      <c r="AD44" s="29"/>
      <c r="AE44" s="29"/>
      <c r="AF44" s="29"/>
      <c r="AG44" s="29"/>
      <c r="AH44" s="29">
        <v>0</v>
      </c>
      <c r="AI44" s="29">
        <f t="shared" si="0"/>
        <v>0</v>
      </c>
      <c r="AJ44" s="29"/>
      <c r="AK44" s="29"/>
      <c r="AL44" s="29"/>
      <c r="AM44" s="29"/>
      <c r="AN44" s="29"/>
    </row>
    <row r="45" spans="2:40" s="85" customFormat="1" ht="15" customHeight="1">
      <c r="B45" s="81"/>
      <c r="C45" s="83" t="s">
        <v>231</v>
      </c>
      <c r="D45" s="83" t="s">
        <v>286</v>
      </c>
      <c r="E45" s="83" t="s">
        <v>336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0</v>
      </c>
      <c r="S45" s="29">
        <v>0</v>
      </c>
      <c r="T45" s="29">
        <v>0</v>
      </c>
      <c r="U45" s="29">
        <v>0</v>
      </c>
      <c r="V45" s="29">
        <v>0</v>
      </c>
      <c r="W45" s="29">
        <v>0</v>
      </c>
      <c r="X45" s="29">
        <v>0</v>
      </c>
      <c r="Y45" s="29">
        <v>0</v>
      </c>
      <c r="Z45" s="29">
        <v>0</v>
      </c>
      <c r="AA45" s="29">
        <v>0</v>
      </c>
      <c r="AB45" s="29"/>
      <c r="AC45" s="29"/>
      <c r="AD45" s="29"/>
      <c r="AE45" s="29"/>
      <c r="AF45" s="29"/>
      <c r="AG45" s="29"/>
      <c r="AH45" s="29">
        <v>0</v>
      </c>
      <c r="AI45" s="29">
        <f t="shared" si="0"/>
        <v>0</v>
      </c>
      <c r="AJ45" s="29"/>
      <c r="AK45" s="29"/>
      <c r="AL45" s="29"/>
      <c r="AM45" s="29"/>
      <c r="AN45" s="29"/>
    </row>
    <row r="46" spans="2:40" s="85" customFormat="1" ht="15" customHeight="1">
      <c r="B46" s="81"/>
      <c r="C46" s="83" t="s">
        <v>232</v>
      </c>
      <c r="D46" s="83" t="s">
        <v>287</v>
      </c>
      <c r="E46" s="83" t="s">
        <v>337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0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  <c r="AB46" s="29"/>
      <c r="AC46" s="29"/>
      <c r="AD46" s="29"/>
      <c r="AE46" s="29"/>
      <c r="AF46" s="29"/>
      <c r="AG46" s="29"/>
      <c r="AH46" s="29">
        <v>0</v>
      </c>
      <c r="AI46" s="29">
        <f t="shared" si="0"/>
        <v>0</v>
      </c>
      <c r="AJ46" s="29"/>
      <c r="AK46" s="29"/>
      <c r="AL46" s="29"/>
      <c r="AM46" s="29"/>
      <c r="AN46" s="29"/>
    </row>
    <row r="47" spans="2:40" s="85" customFormat="1" ht="15" customHeight="1">
      <c r="B47" s="81"/>
      <c r="C47" s="83" t="s">
        <v>233</v>
      </c>
      <c r="D47" s="83" t="s">
        <v>288</v>
      </c>
      <c r="E47" s="83" t="s">
        <v>338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  <c r="AB47" s="29"/>
      <c r="AC47" s="29"/>
      <c r="AD47" s="29"/>
      <c r="AE47" s="29"/>
      <c r="AF47" s="29"/>
      <c r="AG47" s="29"/>
      <c r="AH47" s="29">
        <v>0</v>
      </c>
      <c r="AI47" s="29">
        <f t="shared" si="0"/>
        <v>0</v>
      </c>
      <c r="AJ47" s="29"/>
      <c r="AK47" s="29"/>
      <c r="AL47" s="29"/>
      <c r="AM47" s="29"/>
      <c r="AN47" s="29"/>
    </row>
    <row r="48" spans="2:40" s="85" customFormat="1" ht="15" customHeight="1">
      <c r="B48" s="81"/>
      <c r="C48" s="83" t="s">
        <v>234</v>
      </c>
      <c r="D48" s="83" t="s">
        <v>289</v>
      </c>
      <c r="E48" s="83" t="s">
        <v>339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29">
        <v>0</v>
      </c>
      <c r="S48" s="29">
        <v>0</v>
      </c>
      <c r="T48" s="29">
        <v>0</v>
      </c>
      <c r="U48" s="29">
        <v>0</v>
      </c>
      <c r="V48" s="29">
        <v>0</v>
      </c>
      <c r="W48" s="29">
        <v>0</v>
      </c>
      <c r="X48" s="29">
        <v>0</v>
      </c>
      <c r="Y48" s="29">
        <v>0</v>
      </c>
      <c r="Z48" s="29">
        <v>0</v>
      </c>
      <c r="AA48" s="29">
        <v>0</v>
      </c>
      <c r="AB48" s="29"/>
      <c r="AC48" s="29"/>
      <c r="AD48" s="29"/>
      <c r="AE48" s="29"/>
      <c r="AF48" s="29"/>
      <c r="AG48" s="29"/>
      <c r="AH48" s="29">
        <v>0</v>
      </c>
      <c r="AI48" s="29">
        <f t="shared" si="0"/>
        <v>0</v>
      </c>
      <c r="AJ48" s="29"/>
      <c r="AK48" s="29"/>
      <c r="AL48" s="29"/>
      <c r="AM48" s="29"/>
      <c r="AN48" s="29"/>
    </row>
    <row r="49" spans="2:40" s="85" customFormat="1" ht="15" customHeight="1">
      <c r="B49" s="81"/>
      <c r="C49" s="83" t="s">
        <v>235</v>
      </c>
      <c r="D49" s="83" t="s">
        <v>290</v>
      </c>
      <c r="E49" s="83" t="s">
        <v>340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29">
        <v>0</v>
      </c>
      <c r="U49" s="29">
        <v>0</v>
      </c>
      <c r="V49" s="29">
        <v>0</v>
      </c>
      <c r="W49" s="29">
        <v>0</v>
      </c>
      <c r="X49" s="29">
        <v>0</v>
      </c>
      <c r="Y49" s="29">
        <v>0</v>
      </c>
      <c r="Z49" s="29">
        <v>0</v>
      </c>
      <c r="AA49" s="29">
        <v>0</v>
      </c>
      <c r="AB49" s="29"/>
      <c r="AC49" s="29"/>
      <c r="AD49" s="29"/>
      <c r="AE49" s="29"/>
      <c r="AF49" s="29"/>
      <c r="AG49" s="29"/>
      <c r="AH49" s="29">
        <v>0</v>
      </c>
      <c r="AI49" s="29">
        <f t="shared" si="0"/>
        <v>0</v>
      </c>
      <c r="AJ49" s="29"/>
      <c r="AK49" s="29"/>
      <c r="AL49" s="29"/>
      <c r="AM49" s="29"/>
      <c r="AN49" s="29"/>
    </row>
    <row r="50" spans="2:40" s="85" customFormat="1" ht="15" customHeight="1">
      <c r="B50" s="81"/>
      <c r="C50" s="83" t="s">
        <v>236</v>
      </c>
      <c r="D50" s="83" t="s">
        <v>291</v>
      </c>
      <c r="E50" s="83" t="s">
        <v>341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0</v>
      </c>
      <c r="U50" s="29">
        <v>0</v>
      </c>
      <c r="V50" s="29">
        <v>0</v>
      </c>
      <c r="W50" s="29">
        <v>0</v>
      </c>
      <c r="X50" s="29">
        <v>0</v>
      </c>
      <c r="Y50" s="29">
        <v>0</v>
      </c>
      <c r="Z50" s="29">
        <v>0</v>
      </c>
      <c r="AA50" s="29">
        <v>0</v>
      </c>
      <c r="AB50" s="29"/>
      <c r="AC50" s="29"/>
      <c r="AD50" s="29"/>
      <c r="AE50" s="29"/>
      <c r="AF50" s="29"/>
      <c r="AG50" s="29"/>
      <c r="AH50" s="29">
        <v>0</v>
      </c>
      <c r="AI50" s="29">
        <f t="shared" si="0"/>
        <v>0</v>
      </c>
      <c r="AJ50" s="29"/>
      <c r="AK50" s="29"/>
      <c r="AL50" s="29"/>
      <c r="AM50" s="29"/>
      <c r="AN50" s="29"/>
    </row>
    <row r="51" spans="2:40" s="85" customFormat="1" ht="15" customHeight="1">
      <c r="B51" s="81"/>
      <c r="C51" s="83" t="s">
        <v>237</v>
      </c>
      <c r="D51" s="83" t="s">
        <v>292</v>
      </c>
      <c r="E51" s="83" t="s">
        <v>342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  <c r="V51" s="29">
        <v>0</v>
      </c>
      <c r="W51" s="29">
        <v>0</v>
      </c>
      <c r="X51" s="29">
        <v>0</v>
      </c>
      <c r="Y51" s="29">
        <v>0</v>
      </c>
      <c r="Z51" s="29">
        <v>0</v>
      </c>
      <c r="AA51" s="29">
        <v>0</v>
      </c>
      <c r="AB51" s="29"/>
      <c r="AC51" s="29"/>
      <c r="AD51" s="29"/>
      <c r="AE51" s="29"/>
      <c r="AF51" s="29"/>
      <c r="AG51" s="29"/>
      <c r="AH51" s="29">
        <v>0</v>
      </c>
      <c r="AI51" s="29">
        <f t="shared" si="0"/>
        <v>0</v>
      </c>
      <c r="AJ51" s="29"/>
      <c r="AK51" s="29"/>
      <c r="AL51" s="29"/>
      <c r="AM51" s="29"/>
      <c r="AN51" s="29"/>
    </row>
    <row r="52" spans="2:40" s="85" customFormat="1" ht="15" customHeight="1">
      <c r="B52" s="81"/>
      <c r="C52" s="83" t="s">
        <v>238</v>
      </c>
      <c r="D52" s="83" t="s">
        <v>293</v>
      </c>
      <c r="E52" s="83" t="s">
        <v>343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0</v>
      </c>
      <c r="V52" s="29">
        <v>0</v>
      </c>
      <c r="W52" s="29">
        <v>0</v>
      </c>
      <c r="X52" s="29">
        <v>0</v>
      </c>
      <c r="Y52" s="29">
        <v>0</v>
      </c>
      <c r="Z52" s="29">
        <v>0</v>
      </c>
      <c r="AA52" s="29">
        <v>0</v>
      </c>
      <c r="AB52" s="29"/>
      <c r="AC52" s="29"/>
      <c r="AD52" s="29"/>
      <c r="AE52" s="29"/>
      <c r="AF52" s="29"/>
      <c r="AG52" s="29"/>
      <c r="AH52" s="29">
        <v>0</v>
      </c>
      <c r="AI52" s="29">
        <f t="shared" si="0"/>
        <v>0</v>
      </c>
      <c r="AJ52" s="29"/>
      <c r="AK52" s="29"/>
      <c r="AL52" s="29"/>
      <c r="AM52" s="29"/>
      <c r="AN52" s="29"/>
    </row>
    <row r="53" spans="2:40" s="85" customFormat="1" ht="15" customHeight="1">
      <c r="B53" s="81"/>
      <c r="C53" s="83" t="s">
        <v>239</v>
      </c>
      <c r="D53" s="83" t="s">
        <v>294</v>
      </c>
      <c r="E53" s="83" t="s">
        <v>344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  <c r="AA53" s="29">
        <v>0</v>
      </c>
      <c r="AB53" s="29"/>
      <c r="AC53" s="29"/>
      <c r="AD53" s="29"/>
      <c r="AE53" s="29"/>
      <c r="AF53" s="29"/>
      <c r="AG53" s="29"/>
      <c r="AH53" s="29">
        <v>0</v>
      </c>
      <c r="AI53" s="29">
        <f t="shared" si="0"/>
        <v>0</v>
      </c>
      <c r="AJ53" s="29"/>
      <c r="AK53" s="29"/>
      <c r="AL53" s="29"/>
      <c r="AM53" s="29"/>
      <c r="AN53" s="29"/>
    </row>
    <row r="54" spans="2:40" s="85" customFormat="1" ht="15" customHeight="1">
      <c r="B54" s="81"/>
      <c r="C54" s="83" t="s">
        <v>240</v>
      </c>
      <c r="D54" s="83" t="s">
        <v>295</v>
      </c>
      <c r="E54" s="83" t="s">
        <v>345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29">
        <v>0</v>
      </c>
      <c r="W54" s="29">
        <v>0</v>
      </c>
      <c r="X54" s="29">
        <v>0</v>
      </c>
      <c r="Y54" s="29">
        <v>0</v>
      </c>
      <c r="Z54" s="29">
        <v>0</v>
      </c>
      <c r="AA54" s="29">
        <v>0</v>
      </c>
      <c r="AB54" s="29"/>
      <c r="AC54" s="29"/>
      <c r="AD54" s="29"/>
      <c r="AE54" s="29"/>
      <c r="AF54" s="29"/>
      <c r="AG54" s="29"/>
      <c r="AH54" s="29">
        <v>0</v>
      </c>
      <c r="AI54" s="29">
        <f t="shared" si="0"/>
        <v>0</v>
      </c>
      <c r="AJ54" s="29"/>
      <c r="AK54" s="29"/>
      <c r="AL54" s="29"/>
      <c r="AM54" s="29"/>
      <c r="AN54" s="29"/>
    </row>
    <row r="55" spans="2:40" s="85" customFormat="1" ht="15" customHeight="1">
      <c r="B55" s="81"/>
      <c r="C55" s="83" t="s">
        <v>241</v>
      </c>
      <c r="D55" s="83" t="s">
        <v>296</v>
      </c>
      <c r="E55" s="83" t="s">
        <v>346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0</v>
      </c>
      <c r="W55" s="29">
        <v>0</v>
      </c>
      <c r="X55" s="29">
        <v>0</v>
      </c>
      <c r="Y55" s="29">
        <v>0</v>
      </c>
      <c r="Z55" s="29">
        <v>0</v>
      </c>
      <c r="AA55" s="29">
        <v>0</v>
      </c>
      <c r="AB55" s="29"/>
      <c r="AC55" s="29"/>
      <c r="AD55" s="29"/>
      <c r="AE55" s="29"/>
      <c r="AF55" s="29"/>
      <c r="AG55" s="29"/>
      <c r="AH55" s="29">
        <v>0</v>
      </c>
      <c r="AI55" s="29">
        <f t="shared" si="0"/>
        <v>0</v>
      </c>
      <c r="AJ55" s="29"/>
      <c r="AK55" s="29"/>
      <c r="AL55" s="29"/>
      <c r="AM55" s="29"/>
      <c r="AN55" s="29"/>
    </row>
    <row r="56" spans="2:40" s="85" customFormat="1" ht="15" customHeight="1">
      <c r="B56" s="81"/>
      <c r="C56" s="83" t="s">
        <v>242</v>
      </c>
      <c r="D56" s="83" t="s">
        <v>297</v>
      </c>
      <c r="E56" s="83" t="s">
        <v>347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29">
        <v>0</v>
      </c>
      <c r="AA56" s="29">
        <v>0</v>
      </c>
      <c r="AB56" s="29"/>
      <c r="AC56" s="29"/>
      <c r="AD56" s="29"/>
      <c r="AE56" s="29"/>
      <c r="AF56" s="29"/>
      <c r="AG56" s="29"/>
      <c r="AH56" s="29">
        <v>0</v>
      </c>
      <c r="AI56" s="29">
        <f t="shared" si="0"/>
        <v>0</v>
      </c>
      <c r="AJ56" s="29"/>
      <c r="AK56" s="29"/>
      <c r="AL56" s="29"/>
      <c r="AM56" s="29"/>
      <c r="AN56" s="29"/>
    </row>
    <row r="57" spans="2:40" s="85" customFormat="1" ht="15" customHeight="1">
      <c r="B57" s="81"/>
      <c r="C57" s="83" t="s">
        <v>243</v>
      </c>
      <c r="D57" s="83" t="s">
        <v>298</v>
      </c>
      <c r="E57" s="83" t="s">
        <v>348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0</v>
      </c>
      <c r="V57" s="29">
        <v>0</v>
      </c>
      <c r="W57" s="29">
        <v>0</v>
      </c>
      <c r="X57" s="29">
        <v>0</v>
      </c>
      <c r="Y57" s="29">
        <v>0</v>
      </c>
      <c r="Z57" s="29">
        <v>0</v>
      </c>
      <c r="AA57" s="29">
        <v>0</v>
      </c>
      <c r="AB57" s="29">
        <v>188.316</v>
      </c>
      <c r="AC57" s="29"/>
      <c r="AD57" s="29"/>
      <c r="AE57" s="29"/>
      <c r="AF57" s="29"/>
      <c r="AG57" s="29"/>
      <c r="AH57" s="29">
        <v>0</v>
      </c>
      <c r="AI57" s="29">
        <f t="shared" si="0"/>
        <v>188.316</v>
      </c>
      <c r="AJ57" s="29"/>
      <c r="AK57" s="29"/>
      <c r="AL57" s="29"/>
      <c r="AM57" s="29"/>
      <c r="AN57" s="29"/>
    </row>
    <row r="58" spans="2:40" s="85" customFormat="1" ht="15" customHeight="1">
      <c r="B58" s="81"/>
      <c r="C58" s="83" t="s">
        <v>244</v>
      </c>
      <c r="D58" s="83" t="s">
        <v>299</v>
      </c>
      <c r="E58" s="83" t="s">
        <v>349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0</v>
      </c>
      <c r="S58" s="29">
        <v>0</v>
      </c>
      <c r="T58" s="29">
        <v>0</v>
      </c>
      <c r="U58" s="29">
        <v>0</v>
      </c>
      <c r="V58" s="29">
        <v>0</v>
      </c>
      <c r="W58" s="29">
        <v>0</v>
      </c>
      <c r="X58" s="29">
        <v>0</v>
      </c>
      <c r="Y58" s="29">
        <v>0</v>
      </c>
      <c r="Z58" s="29">
        <v>0</v>
      </c>
      <c r="AA58" s="29">
        <v>0</v>
      </c>
      <c r="AB58" s="29"/>
      <c r="AC58" s="29"/>
      <c r="AD58" s="29"/>
      <c r="AE58" s="29"/>
      <c r="AF58" s="29"/>
      <c r="AG58" s="29"/>
      <c r="AH58" s="29">
        <v>0</v>
      </c>
      <c r="AI58" s="29">
        <f t="shared" si="0"/>
        <v>0</v>
      </c>
      <c r="AJ58" s="29"/>
      <c r="AK58" s="29"/>
      <c r="AL58" s="29"/>
      <c r="AM58" s="29"/>
      <c r="AN58" s="29"/>
    </row>
    <row r="59" spans="2:40" s="85" customFormat="1" ht="15" customHeight="1">
      <c r="B59" s="81"/>
      <c r="C59" s="83" t="s">
        <v>245</v>
      </c>
      <c r="D59" s="83" t="s">
        <v>300</v>
      </c>
      <c r="E59" s="83" t="s">
        <v>350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0</v>
      </c>
      <c r="Y59" s="29">
        <v>0</v>
      </c>
      <c r="Z59" s="29">
        <v>0</v>
      </c>
      <c r="AA59" s="29">
        <v>0</v>
      </c>
      <c r="AB59" s="29"/>
      <c r="AC59" s="29"/>
      <c r="AD59" s="29"/>
      <c r="AE59" s="29"/>
      <c r="AF59" s="29"/>
      <c r="AG59" s="29"/>
      <c r="AH59" s="29">
        <v>0</v>
      </c>
      <c r="AI59" s="29">
        <f t="shared" si="0"/>
        <v>0</v>
      </c>
      <c r="AJ59" s="29"/>
      <c r="AK59" s="29"/>
      <c r="AL59" s="29"/>
      <c r="AM59" s="29"/>
      <c r="AN59" s="29"/>
    </row>
    <row r="60" spans="2:40" s="85" customFormat="1" ht="15" customHeight="1">
      <c r="B60" s="81"/>
      <c r="C60" s="83" t="s">
        <v>246</v>
      </c>
      <c r="D60" s="83" t="s">
        <v>267</v>
      </c>
      <c r="E60" s="83"/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29">
        <v>0</v>
      </c>
      <c r="Y60" s="29">
        <v>0</v>
      </c>
      <c r="Z60" s="29">
        <v>0</v>
      </c>
      <c r="AA60" s="29">
        <v>0</v>
      </c>
      <c r="AB60" s="29">
        <v>231.62</v>
      </c>
      <c r="AC60" s="29">
        <v>20.6</v>
      </c>
      <c r="AD60" s="29">
        <v>0</v>
      </c>
      <c r="AE60" s="29">
        <v>15.3</v>
      </c>
      <c r="AF60" s="29">
        <v>0</v>
      </c>
      <c r="AG60" s="29">
        <v>5</v>
      </c>
      <c r="AH60" s="29">
        <v>0</v>
      </c>
      <c r="AI60" s="29">
        <f t="shared" si="0"/>
        <v>231.62</v>
      </c>
      <c r="AJ60" s="29">
        <v>20.6</v>
      </c>
      <c r="AK60" s="29">
        <v>0</v>
      </c>
      <c r="AL60" s="29">
        <v>15.3</v>
      </c>
      <c r="AM60" s="29">
        <v>0</v>
      </c>
      <c r="AN60" s="29">
        <v>5</v>
      </c>
    </row>
    <row r="61" spans="2:40" s="85" customFormat="1" ht="15" customHeight="1">
      <c r="B61" s="81"/>
      <c r="C61" s="83" t="s">
        <v>247</v>
      </c>
      <c r="D61" s="83" t="s">
        <v>301</v>
      </c>
      <c r="E61" s="83" t="s">
        <v>351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29">
        <v>0</v>
      </c>
      <c r="W61" s="29">
        <v>0</v>
      </c>
      <c r="X61" s="29">
        <v>0</v>
      </c>
      <c r="Y61" s="29">
        <v>0</v>
      </c>
      <c r="Z61" s="29">
        <v>0</v>
      </c>
      <c r="AA61" s="29">
        <v>0</v>
      </c>
      <c r="AB61" s="29"/>
      <c r="AC61" s="29"/>
      <c r="AD61" s="29"/>
      <c r="AE61" s="29"/>
      <c r="AF61" s="29"/>
      <c r="AG61" s="29"/>
      <c r="AH61" s="29">
        <v>0</v>
      </c>
      <c r="AI61" s="29">
        <f t="shared" si="0"/>
        <v>0</v>
      </c>
      <c r="AJ61" s="29"/>
      <c r="AK61" s="29"/>
      <c r="AL61" s="29"/>
      <c r="AM61" s="29"/>
      <c r="AN61" s="29"/>
    </row>
    <row r="62" spans="2:40" s="85" customFormat="1" ht="15" customHeight="1">
      <c r="B62" s="81"/>
      <c r="C62" s="83" t="s">
        <v>248</v>
      </c>
      <c r="D62" s="83" t="s">
        <v>302</v>
      </c>
      <c r="E62" s="83" t="s">
        <v>352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0</v>
      </c>
      <c r="X62" s="29">
        <v>0</v>
      </c>
      <c r="Y62" s="29">
        <v>0</v>
      </c>
      <c r="Z62" s="29">
        <v>0</v>
      </c>
      <c r="AA62" s="29">
        <v>0</v>
      </c>
      <c r="AB62" s="29"/>
      <c r="AC62" s="29"/>
      <c r="AD62" s="29"/>
      <c r="AE62" s="29"/>
      <c r="AF62" s="29"/>
      <c r="AG62" s="29"/>
      <c r="AH62" s="29">
        <v>0</v>
      </c>
      <c r="AI62" s="29">
        <f t="shared" si="0"/>
        <v>0</v>
      </c>
      <c r="AJ62" s="29"/>
      <c r="AK62" s="29"/>
      <c r="AL62" s="29"/>
      <c r="AM62" s="29"/>
      <c r="AN62" s="29"/>
    </row>
    <row r="63" spans="2:40" s="85" customFormat="1" ht="15" customHeight="1">
      <c r="B63" s="81"/>
      <c r="C63" s="83" t="s">
        <v>249</v>
      </c>
      <c r="D63" s="83" t="s">
        <v>303</v>
      </c>
      <c r="E63" s="83" t="s">
        <v>353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9">
        <v>0</v>
      </c>
      <c r="T63" s="29">
        <v>0</v>
      </c>
      <c r="U63" s="29">
        <v>0</v>
      </c>
      <c r="V63" s="29">
        <v>0</v>
      </c>
      <c r="W63" s="29">
        <v>0</v>
      </c>
      <c r="X63" s="29">
        <v>0</v>
      </c>
      <c r="Y63" s="29">
        <v>0</v>
      </c>
      <c r="Z63" s="29">
        <v>0</v>
      </c>
      <c r="AA63" s="29">
        <v>0</v>
      </c>
      <c r="AB63" s="29"/>
      <c r="AC63" s="29"/>
      <c r="AD63" s="29"/>
      <c r="AE63" s="29"/>
      <c r="AF63" s="29"/>
      <c r="AG63" s="29"/>
      <c r="AH63" s="29">
        <v>0</v>
      </c>
      <c r="AI63" s="29">
        <f t="shared" si="0"/>
        <v>0</v>
      </c>
      <c r="AJ63" s="29"/>
      <c r="AK63" s="29"/>
      <c r="AL63" s="29"/>
      <c r="AM63" s="29"/>
      <c r="AN63" s="29"/>
    </row>
    <row r="64" spans="2:40" s="85" customFormat="1" ht="15" customHeight="1">
      <c r="B64" s="81"/>
      <c r="C64" s="83" t="s">
        <v>250</v>
      </c>
      <c r="D64" s="83" t="s">
        <v>304</v>
      </c>
      <c r="E64" s="83" t="s">
        <v>354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29">
        <v>0</v>
      </c>
      <c r="O64" s="29">
        <v>0</v>
      </c>
      <c r="P64" s="29">
        <v>0</v>
      </c>
      <c r="Q64" s="29">
        <v>0</v>
      </c>
      <c r="R64" s="29">
        <v>0</v>
      </c>
      <c r="S64" s="29">
        <v>0</v>
      </c>
      <c r="T64" s="29">
        <v>0</v>
      </c>
      <c r="U64" s="29">
        <v>0</v>
      </c>
      <c r="V64" s="29">
        <v>0</v>
      </c>
      <c r="W64" s="29">
        <v>0</v>
      </c>
      <c r="X64" s="29">
        <v>0</v>
      </c>
      <c r="Y64" s="29">
        <v>0</v>
      </c>
      <c r="Z64" s="29">
        <v>0</v>
      </c>
      <c r="AA64" s="29">
        <v>0</v>
      </c>
      <c r="AB64" s="29"/>
      <c r="AC64" s="29"/>
      <c r="AD64" s="29"/>
      <c r="AE64" s="29"/>
      <c r="AF64" s="29"/>
      <c r="AG64" s="29"/>
      <c r="AH64" s="29">
        <v>0</v>
      </c>
      <c r="AI64" s="29">
        <f t="shared" si="0"/>
        <v>0</v>
      </c>
      <c r="AJ64" s="29"/>
      <c r="AK64" s="29"/>
      <c r="AL64" s="29"/>
      <c r="AM64" s="29"/>
      <c r="AN64" s="29"/>
    </row>
    <row r="65" spans="2:40" s="85" customFormat="1" ht="15" customHeight="1">
      <c r="B65" s="81"/>
      <c r="C65" s="83" t="s">
        <v>251</v>
      </c>
      <c r="D65" s="83" t="s">
        <v>305</v>
      </c>
      <c r="E65" s="83" t="s">
        <v>355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  <c r="R65" s="29">
        <v>0</v>
      </c>
      <c r="S65" s="29">
        <v>0</v>
      </c>
      <c r="T65" s="29">
        <v>0</v>
      </c>
      <c r="U65" s="29">
        <v>0</v>
      </c>
      <c r="V65" s="29">
        <v>0</v>
      </c>
      <c r="W65" s="29">
        <v>0</v>
      </c>
      <c r="X65" s="29">
        <v>0</v>
      </c>
      <c r="Y65" s="29">
        <v>0</v>
      </c>
      <c r="Z65" s="29">
        <v>0</v>
      </c>
      <c r="AA65" s="29">
        <v>0</v>
      </c>
      <c r="AB65" s="29">
        <v>106.85899999999999</v>
      </c>
      <c r="AC65" s="29">
        <v>12.6</v>
      </c>
      <c r="AD65" s="29"/>
      <c r="AE65" s="29">
        <v>7.3</v>
      </c>
      <c r="AF65" s="29"/>
      <c r="AG65" s="29"/>
      <c r="AH65" s="29">
        <v>0</v>
      </c>
      <c r="AI65" s="29">
        <f t="shared" si="0"/>
        <v>106.85899999999999</v>
      </c>
      <c r="AJ65" s="29">
        <v>12.6</v>
      </c>
      <c r="AK65" s="29"/>
      <c r="AL65" s="29">
        <v>7.3</v>
      </c>
      <c r="AM65" s="29"/>
      <c r="AN65" s="29"/>
    </row>
    <row r="66" spans="2:40" s="85" customFormat="1" ht="15" customHeight="1">
      <c r="B66" s="81"/>
      <c r="C66" s="83" t="s">
        <v>252</v>
      </c>
      <c r="D66" s="83" t="s">
        <v>306</v>
      </c>
      <c r="E66" s="83" t="s">
        <v>356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29">
        <v>0</v>
      </c>
      <c r="T66" s="29">
        <v>0</v>
      </c>
      <c r="U66" s="29">
        <v>0</v>
      </c>
      <c r="V66" s="29">
        <v>0</v>
      </c>
      <c r="W66" s="29">
        <v>0</v>
      </c>
      <c r="X66" s="29">
        <v>0</v>
      </c>
      <c r="Y66" s="29">
        <v>0</v>
      </c>
      <c r="Z66" s="29">
        <v>0</v>
      </c>
      <c r="AA66" s="29">
        <v>0</v>
      </c>
      <c r="AB66" s="29"/>
      <c r="AC66" s="29"/>
      <c r="AD66" s="29"/>
      <c r="AE66" s="29"/>
      <c r="AF66" s="29"/>
      <c r="AG66" s="29"/>
      <c r="AH66" s="29">
        <v>0</v>
      </c>
      <c r="AI66" s="29">
        <f t="shared" si="0"/>
        <v>0</v>
      </c>
      <c r="AJ66" s="29"/>
      <c r="AK66" s="29"/>
      <c r="AL66" s="29"/>
      <c r="AM66" s="29"/>
      <c r="AN66" s="29"/>
    </row>
    <row r="67" spans="2:40" s="85" customFormat="1" ht="15" customHeight="1">
      <c r="B67" s="81"/>
      <c r="C67" s="83" t="s">
        <v>253</v>
      </c>
      <c r="D67" s="83" t="s">
        <v>307</v>
      </c>
      <c r="E67" s="83" t="s">
        <v>357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9">
        <v>0</v>
      </c>
      <c r="T67" s="29">
        <v>0</v>
      </c>
      <c r="U67" s="29">
        <v>0</v>
      </c>
      <c r="V67" s="29">
        <v>0</v>
      </c>
      <c r="W67" s="29">
        <v>0</v>
      </c>
      <c r="X67" s="29">
        <v>0</v>
      </c>
      <c r="Y67" s="29">
        <v>0</v>
      </c>
      <c r="Z67" s="29">
        <v>0</v>
      </c>
      <c r="AA67" s="29">
        <v>0</v>
      </c>
      <c r="AB67" s="29"/>
      <c r="AC67" s="29"/>
      <c r="AD67" s="29"/>
      <c r="AE67" s="29"/>
      <c r="AF67" s="29"/>
      <c r="AG67" s="29"/>
      <c r="AH67" s="29">
        <v>0</v>
      </c>
      <c r="AI67" s="29">
        <f t="shared" si="0"/>
        <v>0</v>
      </c>
      <c r="AJ67" s="29"/>
      <c r="AK67" s="29"/>
      <c r="AL67" s="29"/>
      <c r="AM67" s="29"/>
      <c r="AN67" s="29"/>
    </row>
    <row r="68" spans="2:40" s="85" customFormat="1" ht="15" customHeight="1">
      <c r="B68" s="81"/>
      <c r="C68" s="83" t="s">
        <v>254</v>
      </c>
      <c r="D68" s="83" t="s">
        <v>308</v>
      </c>
      <c r="E68" s="83" t="s">
        <v>358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  <c r="R68" s="29">
        <v>0</v>
      </c>
      <c r="S68" s="29">
        <v>0</v>
      </c>
      <c r="T68" s="29">
        <v>0</v>
      </c>
      <c r="U68" s="29">
        <v>0</v>
      </c>
      <c r="V68" s="29">
        <v>0</v>
      </c>
      <c r="W68" s="29">
        <v>0</v>
      </c>
      <c r="X68" s="29">
        <v>0</v>
      </c>
      <c r="Y68" s="29">
        <v>0</v>
      </c>
      <c r="Z68" s="29">
        <v>0</v>
      </c>
      <c r="AA68" s="29">
        <v>0</v>
      </c>
      <c r="AB68" s="29"/>
      <c r="AC68" s="29"/>
      <c r="AD68" s="29"/>
      <c r="AE68" s="29"/>
      <c r="AF68" s="29"/>
      <c r="AG68" s="29"/>
      <c r="AH68" s="29">
        <v>0</v>
      </c>
      <c r="AI68" s="29">
        <f t="shared" si="0"/>
        <v>0</v>
      </c>
      <c r="AJ68" s="29"/>
      <c r="AK68" s="29"/>
      <c r="AL68" s="29"/>
      <c r="AM68" s="29"/>
      <c r="AN68" s="29"/>
    </row>
    <row r="69" spans="2:40" s="85" customFormat="1" ht="15" customHeight="1">
      <c r="B69" s="81"/>
      <c r="C69" s="83" t="s">
        <v>255</v>
      </c>
      <c r="D69" s="83" t="s">
        <v>309</v>
      </c>
      <c r="E69" s="83" t="s">
        <v>359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9">
        <v>0</v>
      </c>
      <c r="T69" s="29">
        <v>0</v>
      </c>
      <c r="U69" s="29">
        <v>0</v>
      </c>
      <c r="V69" s="29">
        <v>0</v>
      </c>
      <c r="W69" s="29">
        <v>0</v>
      </c>
      <c r="X69" s="29">
        <v>0</v>
      </c>
      <c r="Y69" s="29">
        <v>0</v>
      </c>
      <c r="Z69" s="29">
        <v>0</v>
      </c>
      <c r="AA69" s="29">
        <v>0</v>
      </c>
      <c r="AB69" s="29">
        <v>46.131</v>
      </c>
      <c r="AC69" s="29"/>
      <c r="AD69" s="29"/>
      <c r="AE69" s="29"/>
      <c r="AF69" s="29"/>
      <c r="AG69" s="29"/>
      <c r="AH69" s="29">
        <v>0</v>
      </c>
      <c r="AI69" s="29">
        <f t="shared" si="0"/>
        <v>46.131</v>
      </c>
      <c r="AJ69" s="29"/>
      <c r="AK69" s="29"/>
      <c r="AL69" s="29"/>
      <c r="AM69" s="29"/>
      <c r="AN69" s="29"/>
    </row>
    <row r="70" spans="2:40" s="85" customFormat="1" ht="15" customHeight="1">
      <c r="B70" s="81"/>
      <c r="C70" s="83" t="s">
        <v>256</v>
      </c>
      <c r="D70" s="83" t="s">
        <v>310</v>
      </c>
      <c r="E70" s="83" t="s">
        <v>360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  <c r="R70" s="29">
        <v>0</v>
      </c>
      <c r="S70" s="29">
        <v>0</v>
      </c>
      <c r="T70" s="29">
        <v>0</v>
      </c>
      <c r="U70" s="29">
        <v>0</v>
      </c>
      <c r="V70" s="29">
        <v>0</v>
      </c>
      <c r="W70" s="29">
        <v>0</v>
      </c>
      <c r="X70" s="29">
        <v>0</v>
      </c>
      <c r="Y70" s="29">
        <v>0</v>
      </c>
      <c r="Z70" s="29">
        <v>0</v>
      </c>
      <c r="AA70" s="29">
        <v>0</v>
      </c>
      <c r="AB70" s="29">
        <v>8.7050000000000001</v>
      </c>
      <c r="AC70" s="29"/>
      <c r="AD70" s="29"/>
      <c r="AE70" s="29"/>
      <c r="AF70" s="29"/>
      <c r="AG70" s="29"/>
      <c r="AH70" s="29">
        <v>0</v>
      </c>
      <c r="AI70" s="29">
        <f t="shared" si="0"/>
        <v>8.7050000000000001</v>
      </c>
      <c r="AJ70" s="29"/>
      <c r="AK70" s="29"/>
      <c r="AL70" s="29"/>
      <c r="AM70" s="29"/>
      <c r="AN70" s="29"/>
    </row>
    <row r="71" spans="2:40" s="85" customFormat="1" ht="15" customHeight="1">
      <c r="B71" s="81"/>
      <c r="C71" s="83" t="s">
        <v>257</v>
      </c>
      <c r="D71" s="83" t="s">
        <v>311</v>
      </c>
      <c r="E71" s="83" t="s">
        <v>361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29">
        <v>0</v>
      </c>
      <c r="S71" s="29">
        <v>0</v>
      </c>
      <c r="T71" s="29">
        <v>0</v>
      </c>
      <c r="U71" s="29">
        <v>0</v>
      </c>
      <c r="V71" s="29">
        <v>0</v>
      </c>
      <c r="W71" s="29">
        <v>0</v>
      </c>
      <c r="X71" s="29">
        <v>0</v>
      </c>
      <c r="Y71" s="29">
        <v>0</v>
      </c>
      <c r="Z71" s="29">
        <v>0</v>
      </c>
      <c r="AA71" s="29">
        <v>0</v>
      </c>
      <c r="AB71" s="29">
        <v>69.924999999999997</v>
      </c>
      <c r="AC71" s="29">
        <v>8</v>
      </c>
      <c r="AD71" s="29"/>
      <c r="AE71" s="29">
        <v>8</v>
      </c>
      <c r="AF71" s="29"/>
      <c r="AG71" s="29">
        <v>5</v>
      </c>
      <c r="AH71" s="29">
        <v>0</v>
      </c>
      <c r="AI71" s="29">
        <f t="shared" si="0"/>
        <v>69.924999999999997</v>
      </c>
      <c r="AJ71" s="29">
        <v>8</v>
      </c>
      <c r="AK71" s="29"/>
      <c r="AL71" s="29">
        <v>8</v>
      </c>
      <c r="AM71" s="29"/>
      <c r="AN71" s="29">
        <v>5</v>
      </c>
    </row>
    <row r="72" spans="2:40" s="85" customFormat="1" ht="15" customHeight="1">
      <c r="B72" s="81"/>
      <c r="C72" s="83" t="s">
        <v>258</v>
      </c>
      <c r="D72" s="83" t="s">
        <v>312</v>
      </c>
      <c r="E72" s="83" t="s">
        <v>362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  <c r="R72" s="29">
        <v>0</v>
      </c>
      <c r="S72" s="29">
        <v>0</v>
      </c>
      <c r="T72" s="29">
        <v>0</v>
      </c>
      <c r="U72" s="29">
        <v>0</v>
      </c>
      <c r="V72" s="29">
        <v>0</v>
      </c>
      <c r="W72" s="29">
        <v>0</v>
      </c>
      <c r="X72" s="29">
        <v>0</v>
      </c>
      <c r="Y72" s="29">
        <v>0</v>
      </c>
      <c r="Z72" s="29">
        <v>0</v>
      </c>
      <c r="AA72" s="29">
        <v>0</v>
      </c>
      <c r="AB72" s="29"/>
      <c r="AC72" s="29"/>
      <c r="AD72" s="29"/>
      <c r="AE72" s="29"/>
      <c r="AF72" s="29"/>
      <c r="AG72" s="29"/>
      <c r="AH72" s="29">
        <v>0</v>
      </c>
      <c r="AI72" s="29">
        <f t="shared" si="0"/>
        <v>0</v>
      </c>
      <c r="AJ72" s="29"/>
      <c r="AK72" s="29"/>
      <c r="AL72" s="29"/>
      <c r="AM72" s="29"/>
      <c r="AN72" s="29"/>
    </row>
    <row r="73" spans="2:40" s="85" customFormat="1" ht="15" customHeight="1">
      <c r="B73" s="81"/>
      <c r="C73" s="83" t="s">
        <v>259</v>
      </c>
      <c r="D73" s="83" t="s">
        <v>313</v>
      </c>
      <c r="E73" s="83" t="s">
        <v>363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  <c r="R73" s="29">
        <v>0</v>
      </c>
      <c r="S73" s="29">
        <v>0</v>
      </c>
      <c r="T73" s="29">
        <v>0</v>
      </c>
      <c r="U73" s="29">
        <v>0</v>
      </c>
      <c r="V73" s="29">
        <v>0</v>
      </c>
      <c r="W73" s="29">
        <v>0</v>
      </c>
      <c r="X73" s="29">
        <v>0</v>
      </c>
      <c r="Y73" s="29">
        <v>0</v>
      </c>
      <c r="Z73" s="29">
        <v>0</v>
      </c>
      <c r="AA73" s="29">
        <v>0</v>
      </c>
      <c r="AB73" s="29"/>
      <c r="AC73" s="29"/>
      <c r="AD73" s="29"/>
      <c r="AE73" s="29"/>
      <c r="AF73" s="29"/>
      <c r="AG73" s="29"/>
      <c r="AH73" s="29">
        <v>0</v>
      </c>
      <c r="AI73" s="29">
        <f t="shared" si="0"/>
        <v>0</v>
      </c>
      <c r="AJ73" s="29"/>
      <c r="AK73" s="29"/>
      <c r="AL73" s="29"/>
      <c r="AM73" s="29"/>
      <c r="AN73" s="29"/>
    </row>
    <row r="74" spans="2:40" s="85" customFormat="1" ht="15" customHeight="1">
      <c r="B74" s="81"/>
      <c r="C74" s="83" t="s">
        <v>260</v>
      </c>
      <c r="D74" s="83" t="s">
        <v>314</v>
      </c>
      <c r="E74" s="83" t="s">
        <v>364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29">
        <v>0</v>
      </c>
      <c r="R74" s="29">
        <v>0</v>
      </c>
      <c r="S74" s="29">
        <v>0</v>
      </c>
      <c r="T74" s="29">
        <v>0</v>
      </c>
      <c r="U74" s="29">
        <v>0</v>
      </c>
      <c r="V74" s="29">
        <v>0</v>
      </c>
      <c r="W74" s="29">
        <v>0</v>
      </c>
      <c r="X74" s="29">
        <v>0</v>
      </c>
      <c r="Y74" s="29">
        <v>0</v>
      </c>
      <c r="Z74" s="29">
        <v>0</v>
      </c>
      <c r="AA74" s="29">
        <v>0</v>
      </c>
      <c r="AB74" s="29"/>
      <c r="AC74" s="29"/>
      <c r="AD74" s="29"/>
      <c r="AE74" s="29"/>
      <c r="AF74" s="29"/>
      <c r="AG74" s="29"/>
      <c r="AH74" s="29">
        <v>0</v>
      </c>
      <c r="AI74" s="29">
        <f t="shared" si="0"/>
        <v>0</v>
      </c>
      <c r="AJ74" s="29"/>
      <c r="AK74" s="29"/>
      <c r="AL74" s="29"/>
      <c r="AM74" s="29"/>
      <c r="AN74" s="29"/>
    </row>
    <row r="75" spans="2:40" s="85" customFormat="1" ht="15" customHeight="1">
      <c r="B75" s="81"/>
      <c r="C75" s="83" t="s">
        <v>261</v>
      </c>
      <c r="D75" s="83" t="s">
        <v>315</v>
      </c>
      <c r="E75" s="83" t="s">
        <v>365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  <c r="R75" s="29">
        <v>0</v>
      </c>
      <c r="S75" s="29">
        <v>0</v>
      </c>
      <c r="T75" s="29">
        <v>0</v>
      </c>
      <c r="U75" s="29">
        <v>0</v>
      </c>
      <c r="V75" s="29">
        <v>0</v>
      </c>
      <c r="W75" s="29">
        <v>0</v>
      </c>
      <c r="X75" s="29">
        <v>0</v>
      </c>
      <c r="Y75" s="29">
        <v>0</v>
      </c>
      <c r="Z75" s="29">
        <v>0</v>
      </c>
      <c r="AA75" s="29">
        <v>0</v>
      </c>
      <c r="AB75" s="29"/>
      <c r="AC75" s="29"/>
      <c r="AD75" s="29"/>
      <c r="AE75" s="29"/>
      <c r="AF75" s="29"/>
      <c r="AG75" s="29"/>
      <c r="AH75" s="29">
        <v>0</v>
      </c>
      <c r="AI75" s="29">
        <f t="shared" si="0"/>
        <v>0</v>
      </c>
      <c r="AJ75" s="29"/>
      <c r="AK75" s="29"/>
      <c r="AL75" s="29"/>
      <c r="AM75" s="29"/>
      <c r="AN75" s="29"/>
    </row>
    <row r="76" spans="2:40" s="85" customFormat="1" ht="15" customHeight="1">
      <c r="B76" s="81"/>
      <c r="C76" s="83" t="s">
        <v>262</v>
      </c>
      <c r="D76" s="83" t="s">
        <v>316</v>
      </c>
      <c r="E76" s="83" t="s">
        <v>366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29">
        <v>0</v>
      </c>
      <c r="R76" s="29">
        <v>0</v>
      </c>
      <c r="S76" s="29">
        <v>0</v>
      </c>
      <c r="T76" s="29">
        <v>0</v>
      </c>
      <c r="U76" s="29">
        <v>0</v>
      </c>
      <c r="V76" s="29">
        <v>0</v>
      </c>
      <c r="W76" s="29">
        <v>0</v>
      </c>
      <c r="X76" s="29">
        <v>0</v>
      </c>
      <c r="Y76" s="29">
        <v>0</v>
      </c>
      <c r="Z76" s="29">
        <v>0</v>
      </c>
      <c r="AA76" s="29">
        <v>0</v>
      </c>
      <c r="AB76" s="29"/>
      <c r="AC76" s="29"/>
      <c r="AD76" s="29"/>
      <c r="AE76" s="29"/>
      <c r="AF76" s="29"/>
      <c r="AG76" s="29"/>
      <c r="AH76" s="29">
        <v>0</v>
      </c>
      <c r="AI76" s="29">
        <f t="shared" si="0"/>
        <v>0</v>
      </c>
      <c r="AJ76" s="29"/>
      <c r="AK76" s="29"/>
      <c r="AL76" s="29"/>
      <c r="AM76" s="29"/>
      <c r="AN76" s="29"/>
    </row>
    <row r="77" spans="2:40" s="85" customFormat="1" ht="15" customHeight="1">
      <c r="B77" s="81"/>
      <c r="C77" s="83" t="s">
        <v>263</v>
      </c>
      <c r="D77" s="83" t="s">
        <v>317</v>
      </c>
      <c r="E77" s="83" t="s">
        <v>367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9">
        <v>0</v>
      </c>
      <c r="T77" s="29">
        <v>0</v>
      </c>
      <c r="U77" s="29">
        <v>0</v>
      </c>
      <c r="V77" s="29">
        <v>0</v>
      </c>
      <c r="W77" s="29">
        <v>0</v>
      </c>
      <c r="X77" s="29">
        <v>0</v>
      </c>
      <c r="Y77" s="29">
        <v>0</v>
      </c>
      <c r="Z77" s="29">
        <v>0</v>
      </c>
      <c r="AA77" s="29">
        <v>0</v>
      </c>
      <c r="AB77" s="29"/>
      <c r="AC77" s="29"/>
      <c r="AD77" s="29"/>
      <c r="AE77" s="29"/>
      <c r="AF77" s="29"/>
      <c r="AG77" s="29"/>
      <c r="AH77" s="29">
        <v>0</v>
      </c>
      <c r="AI77" s="29">
        <f t="shared" si="0"/>
        <v>0</v>
      </c>
      <c r="AJ77" s="29"/>
      <c r="AK77" s="29"/>
      <c r="AL77" s="29"/>
      <c r="AM77" s="29"/>
      <c r="AN77" s="29"/>
    </row>
    <row r="78" spans="2:40" s="85" customFormat="1" ht="15" customHeight="1">
      <c r="B78" s="81"/>
      <c r="C78" s="83" t="s">
        <v>264</v>
      </c>
      <c r="D78" s="83" t="s">
        <v>318</v>
      </c>
      <c r="E78" s="83"/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  <c r="R78" s="29">
        <v>0</v>
      </c>
      <c r="S78" s="29">
        <v>0</v>
      </c>
      <c r="T78" s="29">
        <v>0</v>
      </c>
      <c r="U78" s="29">
        <v>0</v>
      </c>
      <c r="V78" s="29">
        <v>0</v>
      </c>
      <c r="W78" s="29">
        <v>0</v>
      </c>
      <c r="X78" s="29">
        <v>0</v>
      </c>
      <c r="Y78" s="29">
        <v>0</v>
      </c>
      <c r="Z78" s="29">
        <v>0</v>
      </c>
      <c r="AA78" s="29">
        <v>0</v>
      </c>
      <c r="AB78" s="29">
        <v>9.1815599999999993</v>
      </c>
      <c r="AC78" s="29"/>
      <c r="AD78" s="29"/>
      <c r="AE78" s="29"/>
      <c r="AF78" s="29"/>
      <c r="AG78" s="29"/>
      <c r="AH78" s="29">
        <v>0</v>
      </c>
      <c r="AI78" s="29">
        <f t="shared" si="0"/>
        <v>9.1815599999999993</v>
      </c>
      <c r="AJ78" s="29"/>
      <c r="AK78" s="29"/>
      <c r="AL78" s="29"/>
      <c r="AM78" s="29"/>
      <c r="AN78" s="29"/>
    </row>
    <row r="79" spans="2:40" s="85" customFormat="1" ht="15" customHeight="1">
      <c r="B79" s="81"/>
      <c r="C79" s="83" t="s">
        <v>265</v>
      </c>
      <c r="D79" s="83" t="s">
        <v>319</v>
      </c>
      <c r="E79" s="83" t="s">
        <v>368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29">
        <v>0</v>
      </c>
      <c r="R79" s="29">
        <v>0</v>
      </c>
      <c r="S79" s="29">
        <v>0</v>
      </c>
      <c r="T79" s="29">
        <v>0</v>
      </c>
      <c r="U79" s="29">
        <v>0</v>
      </c>
      <c r="V79" s="29">
        <v>0</v>
      </c>
      <c r="W79" s="29">
        <v>0</v>
      </c>
      <c r="X79" s="29">
        <v>0</v>
      </c>
      <c r="Y79" s="29">
        <v>0</v>
      </c>
      <c r="Z79" s="29">
        <v>0</v>
      </c>
      <c r="AA79" s="29">
        <v>0</v>
      </c>
      <c r="AB79" s="29">
        <v>9.1815599999999993</v>
      </c>
      <c r="AC79" s="29"/>
      <c r="AD79" s="29"/>
      <c r="AE79" s="29"/>
      <c r="AF79" s="29"/>
      <c r="AG79" s="29"/>
      <c r="AH79" s="29">
        <v>0</v>
      </c>
      <c r="AI79" s="29">
        <f t="shared" si="0"/>
        <v>9.1815599999999993</v>
      </c>
      <c r="AJ79" s="29"/>
      <c r="AK79" s="29"/>
      <c r="AL79" s="29"/>
      <c r="AM79" s="29"/>
      <c r="AN79" s="29"/>
    </row>
    <row r="80" spans="2:40" s="85" customFormat="1" ht="15" customHeight="1">
      <c r="B80" s="96"/>
      <c r="C80" s="76"/>
      <c r="D80" s="76"/>
      <c r="E80" s="76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7"/>
      <c r="Z80" s="97"/>
      <c r="AA80" s="97"/>
      <c r="AB80" s="97"/>
      <c r="AC80" s="97"/>
      <c r="AD80" s="97"/>
      <c r="AE80" s="97"/>
      <c r="AF80" s="97"/>
      <c r="AG80" s="97"/>
      <c r="AH80" s="97"/>
      <c r="AI80" s="97"/>
      <c r="AJ80" s="97"/>
      <c r="AK80" s="97"/>
      <c r="AL80" s="97"/>
      <c r="AM80" s="97"/>
      <c r="AN80" s="97"/>
    </row>
    <row r="81" spans="2:40" s="85" customFormat="1" ht="48" customHeight="1">
      <c r="B81" s="96"/>
      <c r="C81" s="76"/>
      <c r="D81" s="76"/>
      <c r="E81" s="76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7"/>
      <c r="Z81" s="97"/>
      <c r="AA81" s="97"/>
      <c r="AB81" s="97"/>
      <c r="AC81" s="97"/>
      <c r="AD81" s="97"/>
      <c r="AE81" s="97"/>
      <c r="AF81" s="97"/>
      <c r="AG81" s="97"/>
      <c r="AH81" s="97"/>
      <c r="AI81" s="97"/>
      <c r="AJ81" s="97"/>
      <c r="AK81" s="97"/>
      <c r="AL81" s="97"/>
      <c r="AM81" s="97"/>
      <c r="AN81" s="97"/>
    </row>
    <row r="82" spans="2:40" s="85" customFormat="1" ht="15" customHeight="1">
      <c r="B82" s="96"/>
      <c r="C82" s="76"/>
      <c r="D82" s="76"/>
      <c r="E82" s="76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  <c r="AE82" s="97"/>
      <c r="AF82" s="97"/>
      <c r="AG82" s="97"/>
      <c r="AH82" s="97"/>
      <c r="AI82" s="97"/>
      <c r="AJ82" s="97"/>
      <c r="AK82" s="97"/>
      <c r="AL82" s="97"/>
      <c r="AM82" s="97"/>
      <c r="AN82" s="97"/>
    </row>
    <row r="83" spans="2:40" ht="46.5" customHeight="1">
      <c r="D83" s="133" t="s">
        <v>103</v>
      </c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</row>
    <row r="84" spans="2:40" ht="39.75" customHeight="1">
      <c r="D84" s="133" t="s">
        <v>104</v>
      </c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</row>
    <row r="85" spans="2:40" ht="72.75" customHeight="1">
      <c r="D85" s="133" t="s">
        <v>105</v>
      </c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</row>
    <row r="86" spans="2:40" ht="15">
      <c r="D86" s="1"/>
    </row>
  </sheetData>
  <mergeCells count="22">
    <mergeCell ref="D84:V84"/>
    <mergeCell ref="D85:V85"/>
    <mergeCell ref="C10:AN10"/>
    <mergeCell ref="C11:AN11"/>
    <mergeCell ref="C12:AN12"/>
    <mergeCell ref="D83:V83"/>
    <mergeCell ref="N20:S20"/>
    <mergeCell ref="U20:Z20"/>
    <mergeCell ref="AB20:AG20"/>
    <mergeCell ref="AI20:AN20"/>
    <mergeCell ref="C15:AN15"/>
    <mergeCell ref="C14:AN14"/>
    <mergeCell ref="C18:C21"/>
    <mergeCell ref="D18:D21"/>
    <mergeCell ref="AA19:AG19"/>
    <mergeCell ref="E18:E21"/>
    <mergeCell ref="G20:L20"/>
    <mergeCell ref="F19:L19"/>
    <mergeCell ref="M19:S19"/>
    <mergeCell ref="T19:Z19"/>
    <mergeCell ref="F18:AN18"/>
    <mergeCell ref="AH19:AN19"/>
  </mergeCells>
  <hyperlinks>
    <hyperlink ref="C3" location="Par695" tooltip="&lt;1&gt;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" display="Par695"/>
    <hyperlink ref="C5" location="Par696" tooltip="&lt;2&gt; Указываются наименование органа исполнительной власти и реквизита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" display="Par696"/>
    <hyperlink ref="C12" location="Par697" tooltip="&lt;3&gt; Форма заполняется на первый год периода реализации инвестиционной программы сетевой организации." display="Par697"/>
    <hyperlink ref="H21" location="Par698" tooltip="&lt;4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698"/>
    <hyperlink ref="I21" location="Par698" tooltip="&lt;4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698"/>
    <hyperlink ref="J21" location="Par698" tooltip="&lt;4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698"/>
    <hyperlink ref="K21" location="Par698" tooltip="&lt;4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698"/>
    <hyperlink ref="L21" location="Par698" tooltip="&lt;4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698"/>
    <hyperlink ref="O21" location="Par698" tooltip="&lt;4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698"/>
    <hyperlink ref="P21" location="Par698" tooltip="&lt;4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698"/>
    <hyperlink ref="Q21" location="Par698" tooltip="&lt;4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698"/>
    <hyperlink ref="R21" location="Par698" tooltip="&lt;4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698"/>
    <hyperlink ref="S21" location="Par698" tooltip="&lt;4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698"/>
    <hyperlink ref="V21" location="Par698" tooltip="&lt;4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698"/>
    <hyperlink ref="W21" location="Par698" tooltip="&lt;4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698"/>
    <hyperlink ref="X21" location="Par698" tooltip="&lt;4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698"/>
    <hyperlink ref="Y21" location="Par698" tooltip="&lt;4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698"/>
    <hyperlink ref="Z21" location="Par698" tooltip="&lt;4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698"/>
    <hyperlink ref="AC21" location="Par698" tooltip="&lt;4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698"/>
    <hyperlink ref="AD21" location="Par698" tooltip="&lt;4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698"/>
    <hyperlink ref="AE21" location="Par698" tooltip="&lt;4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698"/>
    <hyperlink ref="AF21" location="Par698" tooltip="&lt;4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698"/>
    <hyperlink ref="AG21" location="Par698" tooltip="&lt;4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698"/>
    <hyperlink ref="AJ21" location="Par698" tooltip="&lt;4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698"/>
    <hyperlink ref="AK21" location="Par698" tooltip="&lt;4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698"/>
    <hyperlink ref="AL21" location="Par698" tooltip="&lt;4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698"/>
    <hyperlink ref="AM21" location="Par698" tooltip="&lt;4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698"/>
    <hyperlink ref="AN21" location="Par698" tooltip="&lt;4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698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B3:AH88"/>
  <sheetViews>
    <sheetView zoomScale="60" zoomScaleNormal="60" workbookViewId="0">
      <selection activeCell="C58" sqref="C58"/>
    </sheetView>
  </sheetViews>
  <sheetFormatPr defaultRowHeight="12.75"/>
  <cols>
    <col min="1" max="1" width="9.140625" style="11"/>
    <col min="2" max="2" width="9.28515625" style="11" bestFit="1" customWidth="1"/>
    <col min="3" max="3" width="54.28515625" style="11" customWidth="1"/>
    <col min="4" max="4" width="25.140625" style="11" customWidth="1"/>
    <col min="5" max="16" width="10.85546875" style="11" bestFit="1" customWidth="1"/>
    <col min="17" max="28" width="10.85546875" style="11" customWidth="1"/>
    <col min="29" max="34" width="10.85546875" style="11" bestFit="1" customWidth="1"/>
    <col min="35" max="16384" width="9.140625" style="11"/>
  </cols>
  <sheetData>
    <row r="3" spans="2:34">
      <c r="C3" s="12"/>
      <c r="D3" s="9" t="s">
        <v>0</v>
      </c>
    </row>
    <row r="4" spans="2:34">
      <c r="C4" s="12"/>
      <c r="D4" s="10" t="s">
        <v>1</v>
      </c>
    </row>
    <row r="5" spans="2:34">
      <c r="C5" s="12"/>
      <c r="D5" s="9" t="s">
        <v>2</v>
      </c>
    </row>
    <row r="6" spans="2:34">
      <c r="D6" s="13"/>
    </row>
    <row r="7" spans="2:34">
      <c r="B7" s="146" t="s">
        <v>106</v>
      </c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</row>
    <row r="8" spans="2:34">
      <c r="D8" s="13"/>
    </row>
    <row r="9" spans="2:34">
      <c r="B9" s="146" t="s">
        <v>107</v>
      </c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146"/>
      <c r="V9" s="146"/>
      <c r="W9" s="146"/>
      <c r="X9" s="146"/>
      <c r="Y9" s="146"/>
      <c r="Z9" s="146"/>
      <c r="AA9" s="146"/>
      <c r="AB9" s="146"/>
      <c r="AC9" s="146"/>
      <c r="AD9" s="146"/>
      <c r="AE9" s="146"/>
      <c r="AF9" s="146"/>
      <c r="AG9" s="146"/>
      <c r="AH9" s="146"/>
    </row>
    <row r="10" spans="2:34">
      <c r="B10" s="146" t="s">
        <v>108</v>
      </c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</row>
    <row r="11" spans="2:34">
      <c r="B11" s="146" t="s">
        <v>109</v>
      </c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</row>
    <row r="12" spans="2:34">
      <c r="D12" s="13"/>
    </row>
    <row r="13" spans="2:34" ht="27.75" customHeight="1">
      <c r="B13" s="146" t="s">
        <v>469</v>
      </c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</row>
    <row r="14" spans="2:34">
      <c r="B14" s="146" t="s">
        <v>6</v>
      </c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</row>
    <row r="17" spans="2:34" ht="26.25" customHeight="1">
      <c r="B17" s="145" t="s">
        <v>7</v>
      </c>
      <c r="C17" s="145" t="s">
        <v>30</v>
      </c>
      <c r="D17" s="145" t="s">
        <v>8</v>
      </c>
      <c r="E17" s="148" t="s">
        <v>110</v>
      </c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</row>
    <row r="18" spans="2:34" ht="25.5" customHeight="1">
      <c r="B18" s="145"/>
      <c r="C18" s="145"/>
      <c r="D18" s="145"/>
      <c r="E18" s="149" t="s">
        <v>181</v>
      </c>
      <c r="F18" s="149"/>
      <c r="G18" s="149"/>
      <c r="H18" s="149"/>
      <c r="I18" s="149"/>
      <c r="J18" s="149"/>
      <c r="K18" s="149">
        <v>2020</v>
      </c>
      <c r="L18" s="149"/>
      <c r="M18" s="149"/>
      <c r="N18" s="149"/>
      <c r="O18" s="149"/>
      <c r="P18" s="149"/>
      <c r="Q18" s="149">
        <v>2021</v>
      </c>
      <c r="R18" s="149"/>
      <c r="S18" s="149"/>
      <c r="T18" s="149"/>
      <c r="U18" s="149"/>
      <c r="V18" s="149"/>
      <c r="W18" s="149">
        <v>2022</v>
      </c>
      <c r="X18" s="149"/>
      <c r="Y18" s="149"/>
      <c r="Z18" s="149"/>
      <c r="AA18" s="149"/>
      <c r="AB18" s="149"/>
      <c r="AC18" s="149">
        <v>2023</v>
      </c>
      <c r="AD18" s="149"/>
      <c r="AE18" s="149"/>
      <c r="AF18" s="149"/>
      <c r="AG18" s="149"/>
      <c r="AH18" s="149"/>
    </row>
    <row r="19" spans="2:34" ht="23.25" customHeight="1">
      <c r="B19" s="145"/>
      <c r="C19" s="145"/>
      <c r="D19" s="145"/>
      <c r="E19" s="144" t="s">
        <v>41</v>
      </c>
      <c r="F19" s="144"/>
      <c r="G19" s="144"/>
      <c r="H19" s="144"/>
      <c r="I19" s="144"/>
      <c r="J19" s="144"/>
      <c r="K19" s="144" t="s">
        <v>41</v>
      </c>
      <c r="L19" s="144"/>
      <c r="M19" s="144"/>
      <c r="N19" s="144"/>
      <c r="O19" s="144"/>
      <c r="P19" s="144"/>
      <c r="Q19" s="144" t="s">
        <v>41</v>
      </c>
      <c r="R19" s="144"/>
      <c r="S19" s="144"/>
      <c r="T19" s="144"/>
      <c r="U19" s="144"/>
      <c r="V19" s="144"/>
      <c r="W19" s="144" t="s">
        <v>41</v>
      </c>
      <c r="X19" s="144"/>
      <c r="Y19" s="144"/>
      <c r="Z19" s="144"/>
      <c r="AA19" s="144"/>
      <c r="AB19" s="144"/>
      <c r="AC19" s="144" t="s">
        <v>41</v>
      </c>
      <c r="AD19" s="144"/>
      <c r="AE19" s="144"/>
      <c r="AF19" s="144"/>
      <c r="AG19" s="144"/>
      <c r="AH19" s="144"/>
    </row>
    <row r="20" spans="2:34" ht="62.25" customHeight="1">
      <c r="B20" s="145"/>
      <c r="C20" s="145"/>
      <c r="D20" s="145"/>
      <c r="E20" s="25" t="s">
        <v>111</v>
      </c>
      <c r="F20" s="24" t="s">
        <v>98</v>
      </c>
      <c r="G20" s="24" t="s">
        <v>99</v>
      </c>
      <c r="H20" s="24" t="s">
        <v>100</v>
      </c>
      <c r="I20" s="24" t="s">
        <v>101</v>
      </c>
      <c r="J20" s="24" t="s">
        <v>102</v>
      </c>
      <c r="K20" s="25" t="s">
        <v>111</v>
      </c>
      <c r="L20" s="24" t="s">
        <v>98</v>
      </c>
      <c r="M20" s="24" t="s">
        <v>99</v>
      </c>
      <c r="N20" s="24" t="s">
        <v>100</v>
      </c>
      <c r="O20" s="24" t="s">
        <v>101</v>
      </c>
      <c r="P20" s="24" t="s">
        <v>102</v>
      </c>
      <c r="Q20" s="24" t="s">
        <v>111</v>
      </c>
      <c r="R20" s="24" t="s">
        <v>98</v>
      </c>
      <c r="S20" s="24" t="s">
        <v>99</v>
      </c>
      <c r="T20" s="24" t="s">
        <v>100</v>
      </c>
      <c r="U20" s="24" t="s">
        <v>101</v>
      </c>
      <c r="V20" s="24" t="s">
        <v>102</v>
      </c>
      <c r="W20" s="30" t="s">
        <v>111</v>
      </c>
      <c r="X20" s="30" t="s">
        <v>98</v>
      </c>
      <c r="Y20" s="30" t="s">
        <v>99</v>
      </c>
      <c r="Z20" s="30" t="s">
        <v>100</v>
      </c>
      <c r="AA20" s="30" t="s">
        <v>101</v>
      </c>
      <c r="AB20" s="30" t="s">
        <v>102</v>
      </c>
      <c r="AC20" s="25" t="s">
        <v>111</v>
      </c>
      <c r="AD20" s="24" t="s">
        <v>98</v>
      </c>
      <c r="AE20" s="24" t="s">
        <v>99</v>
      </c>
      <c r="AF20" s="24" t="s">
        <v>100</v>
      </c>
      <c r="AG20" s="24" t="s">
        <v>101</v>
      </c>
      <c r="AH20" s="24" t="s">
        <v>102</v>
      </c>
    </row>
    <row r="21" spans="2:34">
      <c r="B21" s="25">
        <v>1</v>
      </c>
      <c r="C21" s="25">
        <v>2</v>
      </c>
      <c r="D21" s="25">
        <v>3</v>
      </c>
      <c r="E21" s="27">
        <v>36895</v>
      </c>
      <c r="F21" s="27">
        <v>37260</v>
      </c>
      <c r="G21" s="27">
        <v>37625</v>
      </c>
      <c r="H21" s="27">
        <v>37990</v>
      </c>
      <c r="I21" s="27">
        <v>38356</v>
      </c>
      <c r="J21" s="27">
        <v>38721</v>
      </c>
      <c r="K21" s="27">
        <v>36926</v>
      </c>
      <c r="L21" s="27">
        <v>37291</v>
      </c>
      <c r="M21" s="27">
        <v>37656</v>
      </c>
      <c r="N21" s="27">
        <v>38021</v>
      </c>
      <c r="O21" s="27">
        <v>38387</v>
      </c>
      <c r="P21" s="27">
        <v>38752</v>
      </c>
      <c r="Q21" s="27">
        <v>36926</v>
      </c>
      <c r="R21" s="27">
        <v>37291</v>
      </c>
      <c r="S21" s="27">
        <v>37656</v>
      </c>
      <c r="T21" s="27">
        <v>38021</v>
      </c>
      <c r="U21" s="27">
        <v>38387</v>
      </c>
      <c r="V21" s="27">
        <v>38752</v>
      </c>
      <c r="W21" s="27">
        <v>36926</v>
      </c>
      <c r="X21" s="27">
        <v>37291</v>
      </c>
      <c r="Y21" s="27">
        <v>37656</v>
      </c>
      <c r="Z21" s="27">
        <v>38021</v>
      </c>
      <c r="AA21" s="27">
        <v>38387</v>
      </c>
      <c r="AB21" s="27">
        <v>38752</v>
      </c>
      <c r="AC21" s="27">
        <v>36954</v>
      </c>
      <c r="AD21" s="27">
        <v>37319</v>
      </c>
      <c r="AE21" s="27">
        <v>37684</v>
      </c>
      <c r="AF21" s="27">
        <v>38050</v>
      </c>
      <c r="AG21" s="27">
        <v>38415</v>
      </c>
      <c r="AH21" s="27">
        <v>38780</v>
      </c>
    </row>
    <row r="22" spans="2:34" ht="23.25" customHeight="1">
      <c r="B22" s="27">
        <v>0</v>
      </c>
      <c r="C22" s="28" t="s">
        <v>174</v>
      </c>
      <c r="D22" s="25"/>
      <c r="E22" s="27"/>
      <c r="F22" s="81">
        <v>20.6</v>
      </c>
      <c r="G22" s="27">
        <v>0</v>
      </c>
      <c r="H22" s="27">
        <v>15.3</v>
      </c>
      <c r="I22" s="27">
        <v>0</v>
      </c>
      <c r="J22" s="27">
        <v>5</v>
      </c>
      <c r="K22" s="27"/>
      <c r="L22" s="29">
        <v>8</v>
      </c>
      <c r="M22" s="27">
        <v>4</v>
      </c>
      <c r="N22" s="27">
        <v>56</v>
      </c>
      <c r="O22" s="27">
        <v>0</v>
      </c>
      <c r="P22" s="27">
        <v>18</v>
      </c>
      <c r="Q22" s="27"/>
      <c r="R22" s="27">
        <v>66</v>
      </c>
      <c r="S22" s="27">
        <v>1.3</v>
      </c>
      <c r="T22" s="27">
        <v>331</v>
      </c>
      <c r="U22" s="27">
        <v>0</v>
      </c>
      <c r="V22" s="27">
        <v>34</v>
      </c>
      <c r="W22" s="27"/>
      <c r="X22" s="27">
        <v>48.7</v>
      </c>
      <c r="Y22" s="27">
        <v>4</v>
      </c>
      <c r="Z22" s="27">
        <v>135.69999999999999</v>
      </c>
      <c r="AA22" s="27">
        <v>0</v>
      </c>
      <c r="AB22" s="27">
        <v>16</v>
      </c>
      <c r="AC22" s="27"/>
      <c r="AD22" s="29">
        <v>7.5</v>
      </c>
      <c r="AE22" s="27">
        <v>0</v>
      </c>
      <c r="AF22" s="27">
        <v>43.8</v>
      </c>
      <c r="AG22" s="27">
        <v>0</v>
      </c>
      <c r="AH22" s="27">
        <v>4</v>
      </c>
    </row>
    <row r="23" spans="2:34" ht="23.25" customHeight="1">
      <c r="B23" s="27" t="s">
        <v>211</v>
      </c>
      <c r="C23" s="28" t="s">
        <v>266</v>
      </c>
      <c r="D23" s="87"/>
      <c r="E23" s="27"/>
      <c r="F23" s="81">
        <v>0</v>
      </c>
      <c r="G23" s="27">
        <v>0</v>
      </c>
      <c r="H23" s="27">
        <v>0</v>
      </c>
      <c r="I23" s="27">
        <v>0</v>
      </c>
      <c r="J23" s="27">
        <v>0</v>
      </c>
      <c r="K23" s="27"/>
      <c r="L23" s="29">
        <v>0</v>
      </c>
      <c r="M23" s="27">
        <v>4</v>
      </c>
      <c r="N23" s="27">
        <v>5</v>
      </c>
      <c r="O23" s="27">
        <v>0</v>
      </c>
      <c r="P23" s="27">
        <v>18</v>
      </c>
      <c r="Q23" s="27"/>
      <c r="R23" s="27">
        <v>8</v>
      </c>
      <c r="S23" s="27">
        <v>1.3</v>
      </c>
      <c r="T23" s="27">
        <v>12</v>
      </c>
      <c r="U23" s="27">
        <v>0</v>
      </c>
      <c r="V23" s="27">
        <v>29</v>
      </c>
      <c r="W23" s="27"/>
      <c r="X23" s="27">
        <v>2.5</v>
      </c>
      <c r="Y23" s="27">
        <v>4</v>
      </c>
      <c r="Z23" s="27">
        <v>39.700000000000003</v>
      </c>
      <c r="AA23" s="27">
        <v>0</v>
      </c>
      <c r="AB23" s="27">
        <v>11</v>
      </c>
      <c r="AC23" s="27"/>
      <c r="AD23" s="29">
        <v>0</v>
      </c>
      <c r="AE23" s="27">
        <v>0</v>
      </c>
      <c r="AF23" s="27">
        <v>19.8</v>
      </c>
      <c r="AG23" s="27">
        <v>0</v>
      </c>
      <c r="AH23" s="27">
        <v>3</v>
      </c>
    </row>
    <row r="24" spans="2:34" ht="23.25" customHeight="1">
      <c r="B24" s="27" t="s">
        <v>212</v>
      </c>
      <c r="C24" s="28" t="s">
        <v>267</v>
      </c>
      <c r="D24" s="87"/>
      <c r="E24" s="27"/>
      <c r="F24" s="81">
        <v>20.6</v>
      </c>
      <c r="G24" s="27">
        <v>0</v>
      </c>
      <c r="H24" s="27">
        <v>15.3</v>
      </c>
      <c r="I24" s="27">
        <v>0</v>
      </c>
      <c r="J24" s="27">
        <v>5</v>
      </c>
      <c r="K24" s="27"/>
      <c r="L24" s="29">
        <v>8</v>
      </c>
      <c r="M24" s="27">
        <v>0</v>
      </c>
      <c r="N24" s="27">
        <v>51</v>
      </c>
      <c r="O24" s="27">
        <v>0</v>
      </c>
      <c r="P24" s="27">
        <v>0</v>
      </c>
      <c r="Q24" s="27"/>
      <c r="R24" s="27">
        <v>58</v>
      </c>
      <c r="S24" s="27">
        <v>0</v>
      </c>
      <c r="T24" s="27">
        <v>319</v>
      </c>
      <c r="U24" s="27">
        <v>0</v>
      </c>
      <c r="V24" s="27">
        <v>5</v>
      </c>
      <c r="W24" s="27"/>
      <c r="X24" s="27">
        <v>46.2</v>
      </c>
      <c r="Y24" s="27">
        <v>0</v>
      </c>
      <c r="Z24" s="27">
        <v>96</v>
      </c>
      <c r="AA24" s="27">
        <v>0</v>
      </c>
      <c r="AB24" s="27">
        <v>5</v>
      </c>
      <c r="AC24" s="27"/>
      <c r="AD24" s="29">
        <v>7.5</v>
      </c>
      <c r="AE24" s="27">
        <v>0</v>
      </c>
      <c r="AF24" s="27">
        <v>24</v>
      </c>
      <c r="AG24" s="27">
        <v>0</v>
      </c>
      <c r="AH24" s="27">
        <v>1</v>
      </c>
    </row>
    <row r="25" spans="2:34" ht="23.25" customHeight="1">
      <c r="B25" s="27" t="s">
        <v>213</v>
      </c>
      <c r="C25" s="28" t="s">
        <v>268</v>
      </c>
      <c r="D25" s="87"/>
      <c r="E25" s="27"/>
      <c r="F25" s="81">
        <v>0</v>
      </c>
      <c r="G25" s="27">
        <v>0</v>
      </c>
      <c r="H25" s="27">
        <v>0</v>
      </c>
      <c r="I25" s="27">
        <v>0</v>
      </c>
      <c r="J25" s="27">
        <v>0</v>
      </c>
      <c r="K25" s="27"/>
      <c r="L25" s="29">
        <v>0</v>
      </c>
      <c r="M25" s="27">
        <v>0</v>
      </c>
      <c r="N25" s="27">
        <v>0</v>
      </c>
      <c r="O25" s="27">
        <v>0</v>
      </c>
      <c r="P25" s="27">
        <v>0</v>
      </c>
      <c r="Q25" s="27"/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27"/>
      <c r="X25" s="27">
        <v>0</v>
      </c>
      <c r="Y25" s="27">
        <v>0</v>
      </c>
      <c r="Z25" s="27">
        <v>0</v>
      </c>
      <c r="AA25" s="27">
        <v>0</v>
      </c>
      <c r="AB25" s="27">
        <v>0</v>
      </c>
      <c r="AC25" s="27"/>
      <c r="AD25" s="29">
        <v>0</v>
      </c>
      <c r="AE25" s="27">
        <v>0</v>
      </c>
      <c r="AF25" s="27">
        <v>0</v>
      </c>
      <c r="AG25" s="27">
        <v>0</v>
      </c>
      <c r="AH25" s="27">
        <v>0</v>
      </c>
    </row>
    <row r="26" spans="2:34" ht="23.25" customHeight="1">
      <c r="B26" s="27">
        <v>1</v>
      </c>
      <c r="C26" s="28" t="s">
        <v>175</v>
      </c>
      <c r="D26" s="87"/>
      <c r="E26" s="27"/>
      <c r="F26" s="81"/>
      <c r="G26" s="27"/>
      <c r="H26" s="27"/>
      <c r="I26" s="27"/>
      <c r="J26" s="27"/>
      <c r="K26" s="27"/>
      <c r="L26" s="29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9"/>
      <c r="AE26" s="27"/>
      <c r="AF26" s="27"/>
      <c r="AG26" s="27"/>
      <c r="AH26" s="27"/>
    </row>
    <row r="27" spans="2:34" ht="23.25" customHeight="1">
      <c r="B27" s="27" t="s">
        <v>214</v>
      </c>
      <c r="C27" s="28" t="s">
        <v>269</v>
      </c>
      <c r="D27" s="87"/>
      <c r="E27" s="27"/>
      <c r="F27" s="81">
        <v>0</v>
      </c>
      <c r="G27" s="27">
        <v>0</v>
      </c>
      <c r="H27" s="27">
        <v>0</v>
      </c>
      <c r="I27" s="27">
        <v>0</v>
      </c>
      <c r="J27" s="27">
        <v>0</v>
      </c>
      <c r="K27" s="27"/>
      <c r="L27" s="29">
        <v>0</v>
      </c>
      <c r="M27" s="27">
        <v>4</v>
      </c>
      <c r="N27" s="27">
        <v>5</v>
      </c>
      <c r="O27" s="27">
        <v>0</v>
      </c>
      <c r="P27" s="27">
        <v>18</v>
      </c>
      <c r="Q27" s="27"/>
      <c r="R27" s="27">
        <v>8</v>
      </c>
      <c r="S27" s="27">
        <v>1.3</v>
      </c>
      <c r="T27" s="27">
        <v>12</v>
      </c>
      <c r="U27" s="27">
        <v>0</v>
      </c>
      <c r="V27" s="27">
        <v>29</v>
      </c>
      <c r="W27" s="27"/>
      <c r="X27" s="27">
        <v>2.5</v>
      </c>
      <c r="Y27" s="27">
        <v>4</v>
      </c>
      <c r="Z27" s="27">
        <v>39.700000000000003</v>
      </c>
      <c r="AA27" s="27">
        <v>0</v>
      </c>
      <c r="AB27" s="27">
        <v>11</v>
      </c>
      <c r="AC27" s="27"/>
      <c r="AD27" s="29">
        <v>0</v>
      </c>
      <c r="AE27" s="27">
        <v>0</v>
      </c>
      <c r="AF27" s="27">
        <v>19.8</v>
      </c>
      <c r="AG27" s="27">
        <v>0</v>
      </c>
      <c r="AH27" s="27">
        <v>3</v>
      </c>
    </row>
    <row r="28" spans="2:34" ht="23.25" customHeight="1">
      <c r="B28" s="27" t="s">
        <v>215</v>
      </c>
      <c r="C28" s="28" t="s">
        <v>270</v>
      </c>
      <c r="D28" s="87" t="s">
        <v>320</v>
      </c>
      <c r="E28" s="27"/>
      <c r="F28" s="81"/>
      <c r="G28" s="27"/>
      <c r="H28" s="27"/>
      <c r="I28" s="27"/>
      <c r="J28" s="27"/>
      <c r="K28" s="27"/>
      <c r="L28" s="29"/>
      <c r="M28" s="27"/>
      <c r="N28" s="27"/>
      <c r="O28" s="27"/>
      <c r="P28" s="27"/>
      <c r="Q28" s="27"/>
      <c r="R28" s="27"/>
      <c r="S28" s="27"/>
      <c r="T28" s="27"/>
      <c r="U28" s="27"/>
      <c r="V28" s="27" t="s">
        <v>401</v>
      </c>
      <c r="W28" s="27"/>
      <c r="X28" s="27"/>
      <c r="Y28" s="27"/>
      <c r="Z28" s="27"/>
      <c r="AA28" s="27"/>
      <c r="AB28" s="27"/>
      <c r="AC28" s="27"/>
      <c r="AD28" s="29"/>
      <c r="AE28" s="27"/>
      <c r="AF28" s="27"/>
      <c r="AG28" s="27"/>
      <c r="AH28" s="27"/>
    </row>
    <row r="29" spans="2:34" ht="23.25" customHeight="1">
      <c r="B29" s="27" t="s">
        <v>216</v>
      </c>
      <c r="C29" s="28" t="s">
        <v>271</v>
      </c>
      <c r="D29" s="87" t="s">
        <v>321</v>
      </c>
      <c r="E29" s="27"/>
      <c r="F29" s="81"/>
      <c r="G29" s="27"/>
      <c r="H29" s="27"/>
      <c r="I29" s="27"/>
      <c r="J29" s="27"/>
      <c r="K29" s="27"/>
      <c r="L29" s="29"/>
      <c r="M29" s="27"/>
      <c r="N29" s="27"/>
      <c r="O29" s="27"/>
      <c r="P29" s="27">
        <v>10</v>
      </c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9"/>
      <c r="AE29" s="27"/>
      <c r="AF29" s="27"/>
      <c r="AG29" s="27"/>
      <c r="AH29" s="27"/>
    </row>
    <row r="30" spans="2:34" ht="23.25" customHeight="1">
      <c r="B30" s="27" t="s">
        <v>217</v>
      </c>
      <c r="C30" s="28" t="s">
        <v>272</v>
      </c>
      <c r="D30" s="87" t="s">
        <v>322</v>
      </c>
      <c r="E30" s="27"/>
      <c r="F30" s="81"/>
      <c r="G30" s="27"/>
      <c r="H30" s="27"/>
      <c r="I30" s="27"/>
      <c r="J30" s="27"/>
      <c r="K30" s="27"/>
      <c r="L30" s="29"/>
      <c r="M30" s="27"/>
      <c r="N30" s="27"/>
      <c r="O30" s="27"/>
      <c r="P30" s="27">
        <v>2</v>
      </c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9"/>
      <c r="AE30" s="27"/>
      <c r="AF30" s="27"/>
      <c r="AG30" s="27"/>
      <c r="AH30" s="27"/>
    </row>
    <row r="31" spans="2:34" ht="23.25" customHeight="1">
      <c r="B31" s="27" t="s">
        <v>218</v>
      </c>
      <c r="C31" s="28" t="s">
        <v>273</v>
      </c>
      <c r="D31" s="87" t="s">
        <v>323</v>
      </c>
      <c r="E31" s="27"/>
      <c r="F31" s="81"/>
      <c r="G31" s="27"/>
      <c r="H31" s="27"/>
      <c r="I31" s="27"/>
      <c r="J31" s="27"/>
      <c r="K31" s="27"/>
      <c r="L31" s="29"/>
      <c r="M31" s="27"/>
      <c r="N31" s="27"/>
      <c r="O31" s="27"/>
      <c r="P31" s="27">
        <v>2</v>
      </c>
      <c r="Q31" s="27"/>
      <c r="R31" s="27"/>
      <c r="S31" s="27"/>
      <c r="T31" s="27"/>
      <c r="U31" s="27"/>
      <c r="V31" s="27"/>
      <c r="W31" s="27"/>
      <c r="X31" s="27"/>
      <c r="Y31" s="27"/>
      <c r="Z31" s="27" t="s">
        <v>421</v>
      </c>
      <c r="AA31" s="27"/>
      <c r="AB31" s="27" t="s">
        <v>404</v>
      </c>
      <c r="AC31" s="27"/>
      <c r="AD31" s="29"/>
      <c r="AE31" s="27"/>
      <c r="AF31" s="27"/>
      <c r="AG31" s="27"/>
      <c r="AH31" s="27"/>
    </row>
    <row r="32" spans="2:34" ht="23.25" customHeight="1">
      <c r="B32" s="27" t="s">
        <v>219</v>
      </c>
      <c r="C32" s="28" t="s">
        <v>274</v>
      </c>
      <c r="D32" s="87" t="s">
        <v>324</v>
      </c>
      <c r="E32" s="27"/>
      <c r="F32" s="81"/>
      <c r="G32" s="27"/>
      <c r="H32" s="27"/>
      <c r="I32" s="27"/>
      <c r="J32" s="27"/>
      <c r="K32" s="27"/>
      <c r="L32" s="29"/>
      <c r="M32" s="27"/>
      <c r="N32" s="27"/>
      <c r="O32" s="27"/>
      <c r="P32" s="27"/>
      <c r="Q32" s="27"/>
      <c r="R32" s="27"/>
      <c r="S32" s="27"/>
      <c r="T32" s="27"/>
      <c r="U32" s="27"/>
      <c r="V32" s="27" t="s">
        <v>402</v>
      </c>
      <c r="W32" s="27"/>
      <c r="X32" s="27"/>
      <c r="Y32" s="27"/>
      <c r="Z32" s="27"/>
      <c r="AA32" s="27"/>
      <c r="AB32" s="27"/>
      <c r="AC32" s="27"/>
      <c r="AD32" s="29"/>
      <c r="AE32" s="27"/>
      <c r="AF32" s="27"/>
      <c r="AG32" s="27"/>
      <c r="AH32" s="27"/>
    </row>
    <row r="33" spans="2:34" ht="23.25" customHeight="1">
      <c r="B33" s="27" t="s">
        <v>220</v>
      </c>
      <c r="C33" s="28" t="s">
        <v>275</v>
      </c>
      <c r="D33" s="87" t="s">
        <v>325</v>
      </c>
      <c r="E33" s="27"/>
      <c r="F33" s="81"/>
      <c r="G33" s="27"/>
      <c r="H33" s="27"/>
      <c r="I33" s="27"/>
      <c r="J33" s="27"/>
      <c r="K33" s="27"/>
      <c r="L33" s="29"/>
      <c r="M33" s="27">
        <v>4</v>
      </c>
      <c r="N33" s="27"/>
      <c r="O33" s="27"/>
      <c r="P33" s="27"/>
      <c r="Q33" s="27"/>
      <c r="R33" s="27"/>
      <c r="S33" s="27"/>
      <c r="T33" s="27"/>
      <c r="U33" s="27"/>
      <c r="V33" s="27" t="s">
        <v>403</v>
      </c>
      <c r="W33" s="27"/>
      <c r="X33" s="27"/>
      <c r="Y33" s="27"/>
      <c r="Z33" s="27"/>
      <c r="AA33" s="27"/>
      <c r="AB33" s="27"/>
      <c r="AC33" s="27"/>
      <c r="AD33" s="29"/>
      <c r="AE33" s="27"/>
      <c r="AF33" s="27"/>
      <c r="AG33" s="27"/>
      <c r="AH33" s="27"/>
    </row>
    <row r="34" spans="2:34" ht="23.25" customHeight="1">
      <c r="B34" s="27" t="s">
        <v>221</v>
      </c>
      <c r="C34" s="28" t="s">
        <v>276</v>
      </c>
      <c r="D34" s="87" t="s">
        <v>326</v>
      </c>
      <c r="E34" s="27"/>
      <c r="F34" s="81"/>
      <c r="G34" s="27"/>
      <c r="H34" s="27"/>
      <c r="I34" s="27"/>
      <c r="J34" s="27"/>
      <c r="K34" s="27"/>
      <c r="L34" s="29"/>
      <c r="M34" s="27"/>
      <c r="N34" s="27"/>
      <c r="O34" s="27"/>
      <c r="P34" s="27"/>
      <c r="Q34" s="27"/>
      <c r="R34" s="27"/>
      <c r="S34" s="27"/>
      <c r="T34" s="27" t="s">
        <v>403</v>
      </c>
      <c r="U34" s="27"/>
      <c r="V34" s="27" t="s">
        <v>404</v>
      </c>
      <c r="W34" s="27"/>
      <c r="X34" s="27"/>
      <c r="Y34" s="27"/>
      <c r="Z34" s="27"/>
      <c r="AA34" s="27"/>
      <c r="AB34" s="27"/>
      <c r="AC34" s="27"/>
      <c r="AD34" s="29"/>
      <c r="AE34" s="27"/>
      <c r="AF34" s="27"/>
      <c r="AG34" s="27"/>
      <c r="AH34" s="27"/>
    </row>
    <row r="35" spans="2:34" ht="23.25" customHeight="1">
      <c r="B35" s="27" t="s">
        <v>222</v>
      </c>
      <c r="C35" s="28" t="s">
        <v>277</v>
      </c>
      <c r="D35" s="87" t="s">
        <v>327</v>
      </c>
      <c r="E35" s="27"/>
      <c r="F35" s="81"/>
      <c r="G35" s="27"/>
      <c r="H35" s="27"/>
      <c r="I35" s="27"/>
      <c r="J35" s="27"/>
      <c r="K35" s="27"/>
      <c r="L35" s="29"/>
      <c r="M35" s="27"/>
      <c r="N35" s="27"/>
      <c r="O35" s="27"/>
      <c r="P35" s="27"/>
      <c r="Q35" s="27"/>
      <c r="R35" s="27"/>
      <c r="S35" s="27"/>
      <c r="T35" s="27"/>
      <c r="U35" s="27"/>
      <c r="V35" s="27" t="s">
        <v>404</v>
      </c>
      <c r="W35" s="27"/>
      <c r="X35" s="27"/>
      <c r="Y35" s="27"/>
      <c r="Z35" s="27"/>
      <c r="AA35" s="27"/>
      <c r="AB35" s="27"/>
      <c r="AC35" s="27"/>
      <c r="AD35" s="29"/>
      <c r="AE35" s="27"/>
      <c r="AF35" s="27"/>
      <c r="AG35" s="27"/>
      <c r="AH35" s="27"/>
    </row>
    <row r="36" spans="2:34" ht="23.25" customHeight="1">
      <c r="B36" s="27" t="s">
        <v>223</v>
      </c>
      <c r="C36" s="28" t="s">
        <v>278</v>
      </c>
      <c r="D36" s="87" t="s">
        <v>328</v>
      </c>
      <c r="E36" s="27"/>
      <c r="F36" s="81"/>
      <c r="G36" s="27"/>
      <c r="H36" s="27"/>
      <c r="I36" s="27"/>
      <c r="J36" s="27"/>
      <c r="K36" s="27"/>
      <c r="L36" s="29"/>
      <c r="M36" s="27"/>
      <c r="N36" s="27"/>
      <c r="O36" s="27"/>
      <c r="P36" s="27"/>
      <c r="Q36" s="27"/>
      <c r="R36" s="27"/>
      <c r="S36" s="27"/>
      <c r="T36" s="27"/>
      <c r="U36" s="27"/>
      <c r="V36" s="27" t="s">
        <v>404</v>
      </c>
      <c r="W36" s="27"/>
      <c r="X36" s="27"/>
      <c r="Y36" s="27"/>
      <c r="Z36" s="27"/>
      <c r="AA36" s="27"/>
      <c r="AB36" s="27"/>
      <c r="AC36" s="27"/>
      <c r="AD36" s="29"/>
      <c r="AE36" s="27"/>
      <c r="AF36" s="27"/>
      <c r="AG36" s="27"/>
      <c r="AH36" s="27"/>
    </row>
    <row r="37" spans="2:34" ht="23.25" customHeight="1">
      <c r="B37" s="27" t="s">
        <v>224</v>
      </c>
      <c r="C37" s="28" t="s">
        <v>279</v>
      </c>
      <c r="D37" s="87" t="s">
        <v>329</v>
      </c>
      <c r="E37" s="27"/>
      <c r="F37" s="81"/>
      <c r="G37" s="27"/>
      <c r="H37" s="27"/>
      <c r="I37" s="27"/>
      <c r="J37" s="27"/>
      <c r="K37" s="27"/>
      <c r="L37" s="29"/>
      <c r="M37" s="27"/>
      <c r="N37" s="27"/>
      <c r="O37" s="27"/>
      <c r="P37" s="27"/>
      <c r="Q37" s="27"/>
      <c r="R37" s="27"/>
      <c r="S37" s="27"/>
      <c r="T37" s="27"/>
      <c r="U37" s="27"/>
      <c r="V37" s="27" t="s">
        <v>405</v>
      </c>
      <c r="W37" s="27"/>
      <c r="X37" s="27"/>
      <c r="Y37" s="27"/>
      <c r="Z37" s="27"/>
      <c r="AA37" s="27"/>
      <c r="AB37" s="27"/>
      <c r="AC37" s="27"/>
      <c r="AD37" s="29"/>
      <c r="AE37" s="27"/>
      <c r="AF37" s="27"/>
      <c r="AG37" s="27"/>
      <c r="AH37" s="27"/>
    </row>
    <row r="38" spans="2:34" ht="23.25" customHeight="1">
      <c r="B38" s="27" t="s">
        <v>225</v>
      </c>
      <c r="C38" s="28" t="s">
        <v>280</v>
      </c>
      <c r="D38" s="87" t="s">
        <v>330</v>
      </c>
      <c r="E38" s="27"/>
      <c r="F38" s="81"/>
      <c r="G38" s="27"/>
      <c r="H38" s="27"/>
      <c r="I38" s="27"/>
      <c r="J38" s="27"/>
      <c r="K38" s="27"/>
      <c r="L38" s="29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9"/>
      <c r="AE38" s="27"/>
      <c r="AF38" s="27"/>
      <c r="AG38" s="27"/>
      <c r="AH38" s="27"/>
    </row>
    <row r="39" spans="2:34" ht="23.25" customHeight="1">
      <c r="B39" s="27" t="s">
        <v>226</v>
      </c>
      <c r="C39" s="28" t="s">
        <v>281</v>
      </c>
      <c r="D39" s="87" t="s">
        <v>331</v>
      </c>
      <c r="E39" s="27"/>
      <c r="F39" s="81"/>
      <c r="G39" s="27"/>
      <c r="H39" s="27"/>
      <c r="I39" s="27"/>
      <c r="J39" s="27"/>
      <c r="K39" s="27"/>
      <c r="L39" s="29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9"/>
      <c r="AE39" s="27"/>
      <c r="AF39" s="27"/>
      <c r="AG39" s="27"/>
      <c r="AH39" s="27"/>
    </row>
    <row r="40" spans="2:34" ht="23.25" customHeight="1">
      <c r="B40" s="27" t="s">
        <v>227</v>
      </c>
      <c r="C40" s="28" t="s">
        <v>282</v>
      </c>
      <c r="D40" s="87" t="s">
        <v>332</v>
      </c>
      <c r="E40" s="27"/>
      <c r="F40" s="81"/>
      <c r="G40" s="27"/>
      <c r="H40" s="27"/>
      <c r="I40" s="27"/>
      <c r="J40" s="27"/>
      <c r="K40" s="27"/>
      <c r="L40" s="29"/>
      <c r="M40" s="27"/>
      <c r="N40" s="27"/>
      <c r="O40" s="27"/>
      <c r="P40" s="27"/>
      <c r="Q40" s="27"/>
      <c r="R40" s="27"/>
      <c r="S40" s="27" t="s">
        <v>407</v>
      </c>
      <c r="T40" s="27"/>
      <c r="U40" s="27"/>
      <c r="V40" s="27"/>
      <c r="W40" s="27"/>
      <c r="X40" s="27"/>
      <c r="Y40" s="27">
        <v>0.85000000000000009</v>
      </c>
      <c r="Z40" s="27"/>
      <c r="AA40" s="27"/>
      <c r="AB40" s="27" t="s">
        <v>404</v>
      </c>
      <c r="AC40" s="27"/>
      <c r="AD40" s="29"/>
      <c r="AE40" s="27"/>
      <c r="AF40" s="27"/>
      <c r="AG40" s="27"/>
      <c r="AH40" s="27"/>
    </row>
    <row r="41" spans="2:34" ht="23.25" customHeight="1">
      <c r="B41" s="27" t="s">
        <v>228</v>
      </c>
      <c r="C41" s="28" t="s">
        <v>283</v>
      </c>
      <c r="D41" s="87" t="s">
        <v>333</v>
      </c>
      <c r="E41" s="27"/>
      <c r="F41" s="81"/>
      <c r="G41" s="27"/>
      <c r="H41" s="27"/>
      <c r="I41" s="27"/>
      <c r="J41" s="27"/>
      <c r="K41" s="27"/>
      <c r="L41" s="29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 t="s">
        <v>422</v>
      </c>
      <c r="AA41" s="27"/>
      <c r="AB41" s="27" t="s">
        <v>402</v>
      </c>
      <c r="AC41" s="27"/>
      <c r="AD41" s="29"/>
      <c r="AE41" s="27"/>
      <c r="AF41" s="27"/>
      <c r="AG41" s="27"/>
      <c r="AH41" s="27"/>
    </row>
    <row r="42" spans="2:34" ht="23.25" customHeight="1">
      <c r="B42" s="27" t="s">
        <v>229</v>
      </c>
      <c r="C42" s="28" t="s">
        <v>284</v>
      </c>
      <c r="D42" s="87" t="s">
        <v>334</v>
      </c>
      <c r="E42" s="27"/>
      <c r="F42" s="81"/>
      <c r="G42" s="27"/>
      <c r="H42" s="27"/>
      <c r="I42" s="27"/>
      <c r="J42" s="27"/>
      <c r="K42" s="27"/>
      <c r="L42" s="29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 t="s">
        <v>423</v>
      </c>
      <c r="AA42" s="27"/>
      <c r="AB42" s="27" t="s">
        <v>404</v>
      </c>
      <c r="AC42" s="27"/>
      <c r="AD42" s="29"/>
      <c r="AE42" s="27"/>
      <c r="AF42" s="27"/>
      <c r="AG42" s="27"/>
      <c r="AH42" s="27"/>
    </row>
    <row r="43" spans="2:34" ht="23.25" customHeight="1">
      <c r="B43" s="27" t="s">
        <v>230</v>
      </c>
      <c r="C43" s="28" t="s">
        <v>285</v>
      </c>
      <c r="D43" s="87" t="s">
        <v>335</v>
      </c>
      <c r="E43" s="27"/>
      <c r="F43" s="81"/>
      <c r="G43" s="27"/>
      <c r="H43" s="27"/>
      <c r="I43" s="27"/>
      <c r="J43" s="27"/>
      <c r="K43" s="27"/>
      <c r="L43" s="29"/>
      <c r="M43" s="27"/>
      <c r="N43" s="27"/>
      <c r="O43" s="27"/>
      <c r="P43" s="27"/>
      <c r="Q43" s="27"/>
      <c r="R43" s="27"/>
      <c r="S43" s="27"/>
      <c r="T43" s="27"/>
      <c r="U43" s="27"/>
      <c r="V43" s="27" t="s">
        <v>404</v>
      </c>
      <c r="W43" s="27"/>
      <c r="X43" s="27"/>
      <c r="Y43" s="27"/>
      <c r="Z43" s="27"/>
      <c r="AA43" s="27"/>
      <c r="AB43" s="27"/>
      <c r="AC43" s="27"/>
      <c r="AD43" s="29"/>
      <c r="AE43" s="27"/>
      <c r="AF43" s="27"/>
      <c r="AG43" s="27"/>
      <c r="AH43" s="27"/>
    </row>
    <row r="44" spans="2:34" ht="23.25" customHeight="1">
      <c r="B44" s="27" t="s">
        <v>231</v>
      </c>
      <c r="C44" s="28" t="s">
        <v>286</v>
      </c>
      <c r="D44" s="87" t="s">
        <v>336</v>
      </c>
      <c r="E44" s="27"/>
      <c r="F44" s="81"/>
      <c r="G44" s="27"/>
      <c r="H44" s="27"/>
      <c r="I44" s="27"/>
      <c r="J44" s="27"/>
      <c r="K44" s="27"/>
      <c r="L44" s="29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 t="s">
        <v>424</v>
      </c>
      <c r="Y44" s="27"/>
      <c r="Z44" s="27"/>
      <c r="AA44" s="27"/>
      <c r="AB44" s="27" t="s">
        <v>404</v>
      </c>
      <c r="AC44" s="27"/>
      <c r="AD44" s="29"/>
      <c r="AE44" s="27"/>
      <c r="AF44" s="27"/>
      <c r="AG44" s="27"/>
      <c r="AH44" s="27"/>
    </row>
    <row r="45" spans="2:34" ht="23.25" customHeight="1">
      <c r="B45" s="27" t="s">
        <v>232</v>
      </c>
      <c r="C45" s="28" t="s">
        <v>287</v>
      </c>
      <c r="D45" s="87" t="s">
        <v>337</v>
      </c>
      <c r="E45" s="27"/>
      <c r="F45" s="81"/>
      <c r="G45" s="27"/>
      <c r="H45" s="27"/>
      <c r="I45" s="27"/>
      <c r="J45" s="27"/>
      <c r="K45" s="27"/>
      <c r="L45" s="29"/>
      <c r="M45" s="27"/>
      <c r="N45" s="27"/>
      <c r="O45" s="27"/>
      <c r="P45" s="27"/>
      <c r="Q45" s="27"/>
      <c r="R45" s="27"/>
      <c r="S45" s="27" t="s">
        <v>413</v>
      </c>
      <c r="T45" s="27"/>
      <c r="U45" s="27"/>
      <c r="V45" s="27"/>
      <c r="W45" s="27"/>
      <c r="X45" s="27"/>
      <c r="Y45" s="27">
        <v>3.15</v>
      </c>
      <c r="Z45" s="27"/>
      <c r="AA45" s="27"/>
      <c r="AB45" s="27" t="s">
        <v>404</v>
      </c>
      <c r="AC45" s="27"/>
      <c r="AD45" s="29"/>
      <c r="AE45" s="27"/>
      <c r="AF45" s="27"/>
      <c r="AG45" s="27"/>
      <c r="AH45" s="27"/>
    </row>
    <row r="46" spans="2:34" ht="23.25" customHeight="1">
      <c r="B46" s="27" t="s">
        <v>233</v>
      </c>
      <c r="C46" s="28" t="s">
        <v>288</v>
      </c>
      <c r="D46" s="87" t="s">
        <v>338</v>
      </c>
      <c r="E46" s="27"/>
      <c r="F46" s="81"/>
      <c r="G46" s="27"/>
      <c r="H46" s="27"/>
      <c r="I46" s="27"/>
      <c r="J46" s="27"/>
      <c r="K46" s="27"/>
      <c r="L46" s="29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 t="s">
        <v>402</v>
      </c>
      <c r="AA46" s="27"/>
      <c r="AB46" s="27" t="s">
        <v>404</v>
      </c>
      <c r="AC46" s="27"/>
      <c r="AD46" s="29"/>
      <c r="AE46" s="27"/>
      <c r="AF46" s="27"/>
      <c r="AG46" s="27"/>
      <c r="AH46" s="27"/>
    </row>
    <row r="47" spans="2:34" ht="23.25" customHeight="1">
      <c r="B47" s="27" t="s">
        <v>234</v>
      </c>
      <c r="C47" s="28" t="s">
        <v>289</v>
      </c>
      <c r="D47" s="87" t="s">
        <v>339</v>
      </c>
      <c r="E47" s="27"/>
      <c r="F47" s="81"/>
      <c r="G47" s="27"/>
      <c r="H47" s="27"/>
      <c r="I47" s="27"/>
      <c r="J47" s="27"/>
      <c r="K47" s="27"/>
      <c r="L47" s="29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9"/>
      <c r="AE47" s="27"/>
      <c r="AF47" s="27" t="s">
        <v>432</v>
      </c>
      <c r="AG47" s="27"/>
      <c r="AH47" s="27" t="s">
        <v>404</v>
      </c>
    </row>
    <row r="48" spans="2:34" ht="23.25" customHeight="1">
      <c r="B48" s="27" t="s">
        <v>235</v>
      </c>
      <c r="C48" s="28" t="s">
        <v>290</v>
      </c>
      <c r="D48" s="87" t="s">
        <v>340</v>
      </c>
      <c r="E48" s="27"/>
      <c r="F48" s="81"/>
      <c r="G48" s="27"/>
      <c r="H48" s="27"/>
      <c r="I48" s="27"/>
      <c r="J48" s="27"/>
      <c r="K48" s="27"/>
      <c r="L48" s="29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9"/>
      <c r="AE48" s="27"/>
      <c r="AF48" s="27" t="s">
        <v>433</v>
      </c>
      <c r="AG48" s="27"/>
      <c r="AH48" s="27" t="s">
        <v>404</v>
      </c>
    </row>
    <row r="49" spans="2:34" ht="23.25" customHeight="1">
      <c r="B49" s="27" t="s">
        <v>236</v>
      </c>
      <c r="C49" s="28" t="s">
        <v>291</v>
      </c>
      <c r="D49" s="87" t="s">
        <v>341</v>
      </c>
      <c r="E49" s="27"/>
      <c r="F49" s="81"/>
      <c r="G49" s="27"/>
      <c r="H49" s="27"/>
      <c r="I49" s="27"/>
      <c r="J49" s="27"/>
      <c r="K49" s="27"/>
      <c r="L49" s="29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9"/>
      <c r="AE49" s="27"/>
      <c r="AF49" s="27"/>
      <c r="AG49" s="27"/>
      <c r="AH49" s="27" t="s">
        <v>404</v>
      </c>
    </row>
    <row r="50" spans="2:34" ht="23.25" customHeight="1">
      <c r="B50" s="27" t="s">
        <v>237</v>
      </c>
      <c r="C50" s="28" t="s">
        <v>292</v>
      </c>
      <c r="D50" s="87" t="s">
        <v>342</v>
      </c>
      <c r="E50" s="27"/>
      <c r="F50" s="81"/>
      <c r="G50" s="27"/>
      <c r="H50" s="27"/>
      <c r="I50" s="27"/>
      <c r="J50" s="27"/>
      <c r="K50" s="27"/>
      <c r="L50" s="29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9"/>
      <c r="AE50" s="27"/>
      <c r="AF50" s="27"/>
      <c r="AG50" s="27"/>
      <c r="AH50" s="27"/>
    </row>
    <row r="51" spans="2:34" ht="23.25" customHeight="1">
      <c r="B51" s="27" t="s">
        <v>238</v>
      </c>
      <c r="C51" s="28" t="s">
        <v>293</v>
      </c>
      <c r="D51" s="87" t="s">
        <v>343</v>
      </c>
      <c r="E51" s="27"/>
      <c r="F51" s="81"/>
      <c r="G51" s="27"/>
      <c r="H51" s="27"/>
      <c r="I51" s="27"/>
      <c r="J51" s="27"/>
      <c r="K51" s="27"/>
      <c r="L51" s="29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9"/>
      <c r="AE51" s="27"/>
      <c r="AF51" s="27"/>
      <c r="AG51" s="27"/>
      <c r="AH51" s="27"/>
    </row>
    <row r="52" spans="2:34" ht="23.25" customHeight="1">
      <c r="B52" s="27" t="s">
        <v>239</v>
      </c>
      <c r="C52" s="28" t="s">
        <v>294</v>
      </c>
      <c r="D52" s="87" t="s">
        <v>344</v>
      </c>
      <c r="E52" s="27"/>
      <c r="F52" s="81"/>
      <c r="G52" s="27"/>
      <c r="H52" s="27"/>
      <c r="I52" s="27"/>
      <c r="J52" s="27"/>
      <c r="K52" s="27"/>
      <c r="L52" s="29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9"/>
      <c r="AE52" s="27"/>
      <c r="AF52" s="27"/>
      <c r="AG52" s="27"/>
      <c r="AH52" s="27"/>
    </row>
    <row r="53" spans="2:34" ht="23.25" customHeight="1">
      <c r="B53" s="27" t="s">
        <v>240</v>
      </c>
      <c r="C53" s="28" t="s">
        <v>295</v>
      </c>
      <c r="D53" s="87" t="s">
        <v>345</v>
      </c>
      <c r="E53" s="27"/>
      <c r="F53" s="81"/>
      <c r="G53" s="27"/>
      <c r="H53" s="27"/>
      <c r="I53" s="27"/>
      <c r="J53" s="27"/>
      <c r="K53" s="27"/>
      <c r="L53" s="29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9"/>
      <c r="AE53" s="27"/>
      <c r="AF53" s="27"/>
      <c r="AG53" s="27"/>
      <c r="AH53" s="27"/>
    </row>
    <row r="54" spans="2:34" ht="23.25" customHeight="1">
      <c r="B54" s="27" t="s">
        <v>241</v>
      </c>
      <c r="C54" s="28" t="s">
        <v>296</v>
      </c>
      <c r="D54" s="87" t="s">
        <v>346</v>
      </c>
      <c r="E54" s="27"/>
      <c r="F54" s="81"/>
      <c r="G54" s="27"/>
      <c r="H54" s="27"/>
      <c r="I54" s="27"/>
      <c r="J54" s="27"/>
      <c r="K54" s="27"/>
      <c r="L54" s="29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9"/>
      <c r="AE54" s="27"/>
      <c r="AF54" s="27"/>
      <c r="AG54" s="27"/>
      <c r="AH54" s="27"/>
    </row>
    <row r="55" spans="2:34" ht="23.25" customHeight="1">
      <c r="B55" s="27" t="s">
        <v>242</v>
      </c>
      <c r="C55" s="28" t="s">
        <v>297</v>
      </c>
      <c r="D55" s="87" t="s">
        <v>347</v>
      </c>
      <c r="E55" s="27"/>
      <c r="F55" s="81"/>
      <c r="G55" s="27"/>
      <c r="H55" s="27"/>
      <c r="I55" s="27"/>
      <c r="J55" s="27"/>
      <c r="K55" s="27"/>
      <c r="L55" s="29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9"/>
      <c r="AE55" s="27"/>
      <c r="AF55" s="27"/>
      <c r="AG55" s="27"/>
      <c r="AH55" s="27"/>
    </row>
    <row r="56" spans="2:34" ht="23.25" customHeight="1">
      <c r="B56" s="27" t="s">
        <v>243</v>
      </c>
      <c r="C56" s="28" t="s">
        <v>298</v>
      </c>
      <c r="D56" s="87" t="s">
        <v>348</v>
      </c>
      <c r="E56" s="27"/>
      <c r="F56" s="81"/>
      <c r="G56" s="27"/>
      <c r="H56" s="27"/>
      <c r="I56" s="27"/>
      <c r="J56" s="27"/>
      <c r="K56" s="27"/>
      <c r="L56" s="29"/>
      <c r="M56" s="27"/>
      <c r="N56" s="27">
        <v>5</v>
      </c>
      <c r="O56" s="27"/>
      <c r="P56" s="27">
        <v>4</v>
      </c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9"/>
      <c r="AE56" s="27"/>
      <c r="AF56" s="27"/>
      <c r="AG56" s="27"/>
      <c r="AH56" s="27"/>
    </row>
    <row r="57" spans="2:34" ht="23.25" customHeight="1">
      <c r="B57" s="27" t="s">
        <v>244</v>
      </c>
      <c r="C57" s="28" t="s">
        <v>299</v>
      </c>
      <c r="D57" s="87" t="s">
        <v>349</v>
      </c>
      <c r="E57" s="27"/>
      <c r="F57" s="81"/>
      <c r="G57" s="27"/>
      <c r="H57" s="27"/>
      <c r="I57" s="27"/>
      <c r="J57" s="27"/>
      <c r="K57" s="27"/>
      <c r="L57" s="29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9"/>
      <c r="AE57" s="27"/>
      <c r="AF57" s="27"/>
      <c r="AG57" s="27"/>
      <c r="AH57" s="27"/>
    </row>
    <row r="58" spans="2:34" ht="23.25" customHeight="1">
      <c r="B58" s="27" t="s">
        <v>245</v>
      </c>
      <c r="C58" s="28" t="s">
        <v>300</v>
      </c>
      <c r="D58" s="87" t="s">
        <v>350</v>
      </c>
      <c r="E58" s="27"/>
      <c r="F58" s="81"/>
      <c r="G58" s="27"/>
      <c r="H58" s="27"/>
      <c r="I58" s="27"/>
      <c r="J58" s="27"/>
      <c r="K58" s="27"/>
      <c r="L58" s="29"/>
      <c r="M58" s="27"/>
      <c r="N58" s="27"/>
      <c r="O58" s="27"/>
      <c r="P58" s="27"/>
      <c r="Q58" s="27"/>
      <c r="R58" s="27">
        <v>8</v>
      </c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9"/>
      <c r="AE58" s="27"/>
      <c r="AF58" s="27"/>
      <c r="AG58" s="27"/>
      <c r="AH58" s="27"/>
    </row>
    <row r="59" spans="2:34" ht="23.25" customHeight="1">
      <c r="B59" s="27" t="s">
        <v>246</v>
      </c>
      <c r="C59" s="28" t="s">
        <v>267</v>
      </c>
      <c r="D59" s="87"/>
      <c r="E59" s="27"/>
      <c r="F59" s="81">
        <v>20.6</v>
      </c>
      <c r="G59" s="27">
        <v>0</v>
      </c>
      <c r="H59" s="27">
        <v>15.3</v>
      </c>
      <c r="I59" s="27">
        <v>0</v>
      </c>
      <c r="J59" s="27">
        <v>5</v>
      </c>
      <c r="K59" s="27"/>
      <c r="L59" s="29">
        <v>8</v>
      </c>
      <c r="M59" s="27">
        <v>0</v>
      </c>
      <c r="N59" s="27">
        <v>51</v>
      </c>
      <c r="O59" s="27">
        <v>0</v>
      </c>
      <c r="P59" s="27">
        <v>0</v>
      </c>
      <c r="Q59" s="27"/>
      <c r="R59" s="27">
        <v>58</v>
      </c>
      <c r="S59" s="27">
        <v>0</v>
      </c>
      <c r="T59" s="27">
        <v>319</v>
      </c>
      <c r="U59" s="27">
        <v>0</v>
      </c>
      <c r="V59" s="27">
        <v>5</v>
      </c>
      <c r="W59" s="27"/>
      <c r="X59" s="27">
        <v>46.2</v>
      </c>
      <c r="Y59" s="27">
        <v>0</v>
      </c>
      <c r="Z59" s="27">
        <v>96</v>
      </c>
      <c r="AA59" s="27">
        <v>0</v>
      </c>
      <c r="AB59" s="27">
        <v>5</v>
      </c>
      <c r="AC59" s="27"/>
      <c r="AD59" s="29">
        <v>7.5</v>
      </c>
      <c r="AE59" s="27">
        <v>0</v>
      </c>
      <c r="AF59" s="27">
        <v>24</v>
      </c>
      <c r="AG59" s="27">
        <v>0</v>
      </c>
      <c r="AH59" s="27">
        <v>1</v>
      </c>
    </row>
    <row r="60" spans="2:34" ht="23.25" customHeight="1">
      <c r="B60" s="27" t="s">
        <v>247</v>
      </c>
      <c r="C60" s="28" t="s">
        <v>301</v>
      </c>
      <c r="D60" s="87" t="s">
        <v>351</v>
      </c>
      <c r="E60" s="27"/>
      <c r="F60" s="81"/>
      <c r="G60" s="27"/>
      <c r="H60" s="27"/>
      <c r="I60" s="27"/>
      <c r="J60" s="27"/>
      <c r="K60" s="27"/>
      <c r="L60" s="29"/>
      <c r="M60" s="27"/>
      <c r="N60" s="27"/>
      <c r="O60" s="27"/>
      <c r="P60" s="27"/>
      <c r="Q60" s="27"/>
      <c r="R60" s="27"/>
      <c r="S60" s="27"/>
      <c r="T60" s="27" t="s">
        <v>416</v>
      </c>
      <c r="U60" s="27"/>
      <c r="V60" s="27"/>
      <c r="W60" s="27"/>
      <c r="X60" s="27"/>
      <c r="Y60" s="27"/>
      <c r="Z60" s="27"/>
      <c r="AA60" s="27"/>
      <c r="AB60" s="27"/>
      <c r="AC60" s="27"/>
      <c r="AD60" s="29"/>
      <c r="AE60" s="27"/>
      <c r="AF60" s="27"/>
      <c r="AG60" s="27"/>
      <c r="AH60" s="27"/>
    </row>
    <row r="61" spans="2:34" ht="23.25" customHeight="1">
      <c r="B61" s="27" t="s">
        <v>248</v>
      </c>
      <c r="C61" s="28" t="s">
        <v>302</v>
      </c>
      <c r="D61" s="87" t="s">
        <v>352</v>
      </c>
      <c r="E61" s="27"/>
      <c r="F61" s="81"/>
      <c r="G61" s="27"/>
      <c r="H61" s="27"/>
      <c r="I61" s="27"/>
      <c r="J61" s="27"/>
      <c r="K61" s="27"/>
      <c r="L61" s="29"/>
      <c r="M61" s="27"/>
      <c r="N61" s="27"/>
      <c r="O61" s="27"/>
      <c r="P61" s="27"/>
      <c r="Q61" s="27"/>
      <c r="R61" s="27"/>
      <c r="S61" s="27"/>
      <c r="T61" s="27" t="s">
        <v>416</v>
      </c>
      <c r="U61" s="27"/>
      <c r="V61" s="27"/>
      <c r="W61" s="27"/>
      <c r="X61" s="27"/>
      <c r="Y61" s="27"/>
      <c r="Z61" s="27"/>
      <c r="AA61" s="27"/>
      <c r="AB61" s="27"/>
      <c r="AC61" s="27"/>
      <c r="AD61" s="29"/>
      <c r="AE61" s="27"/>
      <c r="AF61" s="27"/>
      <c r="AG61" s="27"/>
      <c r="AH61" s="27"/>
    </row>
    <row r="62" spans="2:34" ht="23.25" customHeight="1">
      <c r="B62" s="27" t="s">
        <v>249</v>
      </c>
      <c r="C62" s="28" t="s">
        <v>303</v>
      </c>
      <c r="D62" s="87" t="s">
        <v>353</v>
      </c>
      <c r="E62" s="27"/>
      <c r="F62" s="81"/>
      <c r="G62" s="27"/>
      <c r="H62" s="27"/>
      <c r="I62" s="27"/>
      <c r="J62" s="27"/>
      <c r="K62" s="27"/>
      <c r="L62" s="29"/>
      <c r="M62" s="27"/>
      <c r="N62" s="27"/>
      <c r="O62" s="27"/>
      <c r="P62" s="27"/>
      <c r="Q62" s="27"/>
      <c r="R62" s="27">
        <v>50</v>
      </c>
      <c r="S62" s="27"/>
      <c r="T62" s="27">
        <v>110</v>
      </c>
      <c r="U62" s="27"/>
      <c r="V62" s="27"/>
      <c r="W62" s="27"/>
      <c r="X62" s="27"/>
      <c r="Y62" s="27"/>
      <c r="Z62" s="27"/>
      <c r="AA62" s="27"/>
      <c r="AB62" s="27"/>
      <c r="AC62" s="27"/>
      <c r="AD62" s="29"/>
      <c r="AE62" s="27"/>
      <c r="AF62" s="27"/>
      <c r="AG62" s="27"/>
      <c r="AH62" s="27"/>
    </row>
    <row r="63" spans="2:34" ht="23.25" customHeight="1">
      <c r="B63" s="27" t="s">
        <v>250</v>
      </c>
      <c r="C63" s="28" t="s">
        <v>304</v>
      </c>
      <c r="D63" s="87" t="s">
        <v>354</v>
      </c>
      <c r="E63" s="27"/>
      <c r="F63" s="81"/>
      <c r="G63" s="27"/>
      <c r="H63" s="27"/>
      <c r="I63" s="27"/>
      <c r="J63" s="27"/>
      <c r="K63" s="27"/>
      <c r="L63" s="29"/>
      <c r="M63" s="27"/>
      <c r="N63" s="27"/>
      <c r="O63" s="27"/>
      <c r="P63" s="27"/>
      <c r="Q63" s="27"/>
      <c r="R63" s="27"/>
      <c r="S63" s="27"/>
      <c r="T63" s="27" t="s">
        <v>417</v>
      </c>
      <c r="U63" s="27"/>
      <c r="V63" s="27"/>
      <c r="W63" s="27"/>
      <c r="X63" s="27"/>
      <c r="Y63" s="27"/>
      <c r="Z63" s="27"/>
      <c r="AA63" s="27"/>
      <c r="AB63" s="27"/>
      <c r="AC63" s="27"/>
      <c r="AD63" s="29"/>
      <c r="AE63" s="27"/>
      <c r="AF63" s="27"/>
      <c r="AG63" s="27"/>
      <c r="AH63" s="27"/>
    </row>
    <row r="64" spans="2:34" ht="23.25" customHeight="1">
      <c r="B64" s="27" t="s">
        <v>251</v>
      </c>
      <c r="C64" s="28" t="s">
        <v>305</v>
      </c>
      <c r="D64" s="87" t="s">
        <v>355</v>
      </c>
      <c r="E64" s="27"/>
      <c r="F64" s="81">
        <v>12.6</v>
      </c>
      <c r="G64" s="27"/>
      <c r="H64" s="27">
        <v>7.3</v>
      </c>
      <c r="I64" s="27"/>
      <c r="J64" s="27"/>
      <c r="K64" s="27"/>
      <c r="L64" s="29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9"/>
      <c r="AE64" s="27"/>
      <c r="AF64" s="27"/>
      <c r="AG64" s="27"/>
      <c r="AH64" s="27"/>
    </row>
    <row r="65" spans="2:34" ht="23.25" customHeight="1">
      <c r="B65" s="27" t="s">
        <v>252</v>
      </c>
      <c r="C65" s="28" t="s">
        <v>306</v>
      </c>
      <c r="D65" s="87" t="s">
        <v>356</v>
      </c>
      <c r="E65" s="27"/>
      <c r="F65" s="81"/>
      <c r="G65" s="27"/>
      <c r="H65" s="27"/>
      <c r="I65" s="27"/>
      <c r="J65" s="27"/>
      <c r="K65" s="27"/>
      <c r="L65" s="29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>
        <v>8</v>
      </c>
      <c r="Y65" s="27"/>
      <c r="Z65" s="27" t="s">
        <v>428</v>
      </c>
      <c r="AA65" s="27"/>
      <c r="AB65" s="27"/>
      <c r="AC65" s="27"/>
      <c r="AD65" s="29"/>
      <c r="AE65" s="27"/>
      <c r="AF65" s="27"/>
      <c r="AG65" s="27"/>
      <c r="AH65" s="27"/>
    </row>
    <row r="66" spans="2:34" ht="23.25" customHeight="1">
      <c r="B66" s="27" t="s">
        <v>253</v>
      </c>
      <c r="C66" s="28" t="s">
        <v>307</v>
      </c>
      <c r="D66" s="87" t="s">
        <v>357</v>
      </c>
      <c r="E66" s="27"/>
      <c r="F66" s="81"/>
      <c r="G66" s="27"/>
      <c r="H66" s="27"/>
      <c r="I66" s="27"/>
      <c r="J66" s="27"/>
      <c r="K66" s="27"/>
      <c r="L66" s="29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>
        <v>5</v>
      </c>
      <c r="Y66" s="27"/>
      <c r="Z66" s="27" t="s">
        <v>429</v>
      </c>
      <c r="AA66" s="27"/>
      <c r="AB66" s="27" t="s">
        <v>401</v>
      </c>
      <c r="AC66" s="27"/>
      <c r="AD66" s="29"/>
      <c r="AE66" s="27"/>
      <c r="AF66" s="27"/>
      <c r="AG66" s="27"/>
      <c r="AH66" s="27"/>
    </row>
    <row r="67" spans="2:34" ht="23.25" customHeight="1">
      <c r="B67" s="27" t="s">
        <v>254</v>
      </c>
      <c r="C67" s="28" t="s">
        <v>308</v>
      </c>
      <c r="D67" s="87" t="s">
        <v>358</v>
      </c>
      <c r="E67" s="27"/>
      <c r="F67" s="81"/>
      <c r="G67" s="27"/>
      <c r="H67" s="27"/>
      <c r="I67" s="27"/>
      <c r="J67" s="27"/>
      <c r="K67" s="27"/>
      <c r="L67" s="29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 t="s">
        <v>430</v>
      </c>
      <c r="AA67" s="27"/>
      <c r="AB67" s="27"/>
      <c r="AC67" s="27"/>
      <c r="AD67" s="29"/>
      <c r="AE67" s="27"/>
      <c r="AF67" s="27"/>
      <c r="AG67" s="27"/>
      <c r="AH67" s="27"/>
    </row>
    <row r="68" spans="2:34" ht="23.25" customHeight="1">
      <c r="B68" s="27" t="s">
        <v>255</v>
      </c>
      <c r="C68" s="28" t="s">
        <v>309</v>
      </c>
      <c r="D68" s="87" t="s">
        <v>359</v>
      </c>
      <c r="E68" s="27"/>
      <c r="F68" s="81"/>
      <c r="G68" s="27"/>
      <c r="H68" s="27"/>
      <c r="I68" s="27"/>
      <c r="J68" s="27"/>
      <c r="K68" s="27"/>
      <c r="L68" s="29">
        <v>8</v>
      </c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9"/>
      <c r="AE68" s="27"/>
      <c r="AF68" s="27"/>
      <c r="AG68" s="27"/>
      <c r="AH68" s="27"/>
    </row>
    <row r="69" spans="2:34" ht="23.25" customHeight="1">
      <c r="B69" s="27" t="s">
        <v>256</v>
      </c>
      <c r="C69" s="28" t="s">
        <v>310</v>
      </c>
      <c r="D69" s="87" t="s">
        <v>360</v>
      </c>
      <c r="E69" s="27"/>
      <c r="F69" s="81"/>
      <c r="G69" s="27"/>
      <c r="H69" s="27"/>
      <c r="I69" s="27"/>
      <c r="J69" s="27"/>
      <c r="K69" s="27"/>
      <c r="L69" s="29"/>
      <c r="M69" s="27"/>
      <c r="N69" s="27">
        <v>51</v>
      </c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9"/>
      <c r="AE69" s="27"/>
      <c r="AF69" s="27"/>
      <c r="AG69" s="27"/>
      <c r="AH69" s="27"/>
    </row>
    <row r="70" spans="2:34" ht="23.25" customHeight="1">
      <c r="B70" s="27" t="s">
        <v>257</v>
      </c>
      <c r="C70" s="28" t="s">
        <v>311</v>
      </c>
      <c r="D70" s="87" t="s">
        <v>361</v>
      </c>
      <c r="E70" s="27"/>
      <c r="F70" s="81">
        <v>8</v>
      </c>
      <c r="G70" s="27"/>
      <c r="H70" s="27">
        <v>8</v>
      </c>
      <c r="I70" s="27"/>
      <c r="J70" s="27">
        <v>5</v>
      </c>
      <c r="K70" s="27"/>
      <c r="L70" s="29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9"/>
      <c r="AE70" s="27"/>
      <c r="AF70" s="27"/>
      <c r="AG70" s="27"/>
      <c r="AH70" s="27"/>
    </row>
    <row r="71" spans="2:34" ht="23.25" customHeight="1">
      <c r="B71" s="27" t="s">
        <v>258</v>
      </c>
      <c r="C71" s="28" t="s">
        <v>312</v>
      </c>
      <c r="D71" s="87" t="s">
        <v>362</v>
      </c>
      <c r="E71" s="27"/>
      <c r="F71" s="81"/>
      <c r="G71" s="27"/>
      <c r="H71" s="27"/>
      <c r="I71" s="27"/>
      <c r="J71" s="27"/>
      <c r="K71" s="27"/>
      <c r="L71" s="29"/>
      <c r="M71" s="27"/>
      <c r="N71" s="27"/>
      <c r="O71" s="27"/>
      <c r="P71" s="27"/>
      <c r="Q71" s="27"/>
      <c r="R71" s="27">
        <v>8</v>
      </c>
      <c r="S71" s="27"/>
      <c r="T71" s="27" t="s">
        <v>419</v>
      </c>
      <c r="U71" s="27"/>
      <c r="V71" s="27">
        <v>5</v>
      </c>
      <c r="W71" s="27"/>
      <c r="X71" s="27"/>
      <c r="Y71" s="27"/>
      <c r="Z71" s="27"/>
      <c r="AA71" s="27"/>
      <c r="AB71" s="27"/>
      <c r="AC71" s="27"/>
      <c r="AD71" s="29"/>
      <c r="AE71" s="27"/>
      <c r="AF71" s="27"/>
      <c r="AG71" s="27"/>
      <c r="AH71" s="27"/>
    </row>
    <row r="72" spans="2:34" ht="23.25" customHeight="1">
      <c r="B72" s="27" t="s">
        <v>259</v>
      </c>
      <c r="C72" s="28" t="s">
        <v>313</v>
      </c>
      <c r="D72" s="87" t="s">
        <v>363</v>
      </c>
      <c r="E72" s="27"/>
      <c r="F72" s="81"/>
      <c r="G72" s="27"/>
      <c r="H72" s="27"/>
      <c r="I72" s="27"/>
      <c r="J72" s="27"/>
      <c r="K72" s="27"/>
      <c r="L72" s="29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>
        <v>12.6</v>
      </c>
      <c r="Y72" s="27"/>
      <c r="Z72" s="27"/>
      <c r="AA72" s="27"/>
      <c r="AB72" s="27" t="s">
        <v>404</v>
      </c>
      <c r="AC72" s="27"/>
      <c r="AD72" s="29"/>
      <c r="AE72" s="27"/>
      <c r="AF72" s="27"/>
      <c r="AG72" s="27"/>
      <c r="AH72" s="27"/>
    </row>
    <row r="73" spans="2:34" ht="23.25" customHeight="1">
      <c r="B73" s="27" t="s">
        <v>260</v>
      </c>
      <c r="C73" s="28" t="s">
        <v>314</v>
      </c>
      <c r="D73" s="87" t="s">
        <v>364</v>
      </c>
      <c r="E73" s="27"/>
      <c r="F73" s="81"/>
      <c r="G73" s="27"/>
      <c r="H73" s="27"/>
      <c r="I73" s="27"/>
      <c r="J73" s="27"/>
      <c r="K73" s="27"/>
      <c r="L73" s="29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>
        <v>12.6</v>
      </c>
      <c r="Y73" s="27"/>
      <c r="Z73" s="27"/>
      <c r="AA73" s="27"/>
      <c r="AB73" s="27">
        <v>1</v>
      </c>
      <c r="AC73" s="27"/>
      <c r="AD73" s="29"/>
      <c r="AE73" s="27"/>
      <c r="AF73" s="27"/>
      <c r="AG73" s="27"/>
      <c r="AH73" s="27"/>
    </row>
    <row r="74" spans="2:34" ht="23.25" customHeight="1">
      <c r="B74" s="27" t="s">
        <v>261</v>
      </c>
      <c r="C74" s="28" t="s">
        <v>315</v>
      </c>
      <c r="D74" s="87" t="s">
        <v>365</v>
      </c>
      <c r="E74" s="27"/>
      <c r="F74" s="81"/>
      <c r="G74" s="27"/>
      <c r="H74" s="27"/>
      <c r="I74" s="27"/>
      <c r="J74" s="27"/>
      <c r="K74" s="27"/>
      <c r="L74" s="29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>
        <v>8</v>
      </c>
      <c r="Y74" s="27"/>
      <c r="Z74" s="27">
        <v>7</v>
      </c>
      <c r="AA74" s="27"/>
      <c r="AB74" s="27">
        <v>1</v>
      </c>
      <c r="AC74" s="27"/>
      <c r="AD74" s="29"/>
      <c r="AE74" s="27"/>
      <c r="AF74" s="27"/>
      <c r="AG74" s="27"/>
      <c r="AH74" s="27"/>
    </row>
    <row r="75" spans="2:34" ht="23.25" customHeight="1">
      <c r="B75" s="27" t="s">
        <v>262</v>
      </c>
      <c r="C75" s="28" t="s">
        <v>316</v>
      </c>
      <c r="D75" s="87" t="s">
        <v>366</v>
      </c>
      <c r="E75" s="27"/>
      <c r="F75" s="81"/>
      <c r="G75" s="27"/>
      <c r="H75" s="27"/>
      <c r="I75" s="27"/>
      <c r="J75" s="27"/>
      <c r="K75" s="27"/>
      <c r="L75" s="29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9">
        <v>2.5</v>
      </c>
      <c r="AE75" s="27"/>
      <c r="AF75" s="27">
        <v>20</v>
      </c>
      <c r="AG75" s="27"/>
      <c r="AH75" s="27">
        <v>1</v>
      </c>
    </row>
    <row r="76" spans="2:34" ht="23.25" customHeight="1">
      <c r="B76" s="27" t="s">
        <v>263</v>
      </c>
      <c r="C76" s="28" t="s">
        <v>317</v>
      </c>
      <c r="D76" s="87" t="s">
        <v>367</v>
      </c>
      <c r="E76" s="27"/>
      <c r="F76" s="81"/>
      <c r="G76" s="27"/>
      <c r="H76" s="27"/>
      <c r="I76" s="27"/>
      <c r="J76" s="27"/>
      <c r="K76" s="27"/>
      <c r="L76" s="29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9">
        <v>5</v>
      </c>
      <c r="AE76" s="27"/>
      <c r="AF76" s="27">
        <v>4</v>
      </c>
      <c r="AG76" s="27"/>
      <c r="AH76" s="27"/>
    </row>
    <row r="77" spans="2:34" ht="23.25" customHeight="1">
      <c r="B77" s="27" t="s">
        <v>264</v>
      </c>
      <c r="C77" s="28" t="s">
        <v>318</v>
      </c>
      <c r="D77" s="87"/>
      <c r="E77" s="27"/>
      <c r="F77" s="81"/>
      <c r="G77" s="27"/>
      <c r="H77" s="27"/>
      <c r="I77" s="27"/>
      <c r="J77" s="27"/>
      <c r="K77" s="27"/>
      <c r="L77" s="29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9"/>
      <c r="AE77" s="27"/>
      <c r="AF77" s="27"/>
      <c r="AG77" s="27"/>
      <c r="AH77" s="27"/>
    </row>
    <row r="78" spans="2:34" ht="23.25" customHeight="1">
      <c r="B78" s="27" t="s">
        <v>265</v>
      </c>
      <c r="C78" s="28" t="s">
        <v>319</v>
      </c>
      <c r="D78" s="87" t="s">
        <v>368</v>
      </c>
      <c r="E78" s="27"/>
      <c r="F78" s="81"/>
      <c r="G78" s="27"/>
      <c r="H78" s="27"/>
      <c r="I78" s="27"/>
      <c r="J78" s="27"/>
      <c r="K78" s="27"/>
      <c r="L78" s="29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9"/>
      <c r="AE78" s="27"/>
      <c r="AF78" s="27"/>
      <c r="AG78" s="27"/>
      <c r="AH78" s="27"/>
    </row>
    <row r="81" spans="4:13" ht="43.5" customHeight="1">
      <c r="D81" s="133" t="s">
        <v>22</v>
      </c>
      <c r="E81" s="133"/>
      <c r="F81" s="133"/>
      <c r="G81" s="133"/>
      <c r="H81" s="133"/>
      <c r="I81" s="133"/>
      <c r="J81" s="133"/>
      <c r="K81" s="133"/>
      <c r="L81" s="133"/>
      <c r="M81" s="133"/>
    </row>
    <row r="82" spans="4:13" ht="57" customHeight="1">
      <c r="D82" s="133" t="s">
        <v>23</v>
      </c>
      <c r="E82" s="133"/>
      <c r="F82" s="133"/>
      <c r="G82" s="133"/>
      <c r="H82" s="133"/>
      <c r="I82" s="133"/>
      <c r="J82" s="133"/>
      <c r="K82" s="133"/>
      <c r="L82" s="133"/>
      <c r="M82" s="133"/>
    </row>
    <row r="83" spans="4:13" ht="93.75" customHeight="1">
      <c r="D83" s="133" t="s">
        <v>24</v>
      </c>
      <c r="E83" s="133"/>
      <c r="F83" s="133"/>
      <c r="G83" s="133"/>
      <c r="H83" s="133"/>
      <c r="I83" s="133"/>
      <c r="J83" s="133"/>
      <c r="K83" s="133"/>
      <c r="L83" s="133"/>
      <c r="M83" s="133"/>
    </row>
    <row r="84" spans="4:13" ht="39.75" customHeight="1">
      <c r="D84" s="133" t="s">
        <v>25</v>
      </c>
      <c r="E84" s="133"/>
      <c r="F84" s="133"/>
      <c r="G84" s="133"/>
      <c r="H84" s="133"/>
      <c r="I84" s="133"/>
      <c r="J84" s="133"/>
      <c r="K84" s="133"/>
      <c r="L84" s="133"/>
      <c r="M84" s="133"/>
    </row>
    <row r="85" spans="4:13" ht="52.5" customHeight="1">
      <c r="D85" s="133" t="s">
        <v>112</v>
      </c>
      <c r="E85" s="133"/>
      <c r="F85" s="133"/>
      <c r="G85" s="133"/>
      <c r="H85" s="133"/>
      <c r="I85" s="133"/>
      <c r="J85" s="133"/>
      <c r="K85" s="133"/>
      <c r="L85" s="133"/>
      <c r="M85" s="133"/>
    </row>
    <row r="86" spans="4:13" ht="33" customHeight="1">
      <c r="D86" s="133" t="s">
        <v>113</v>
      </c>
      <c r="E86" s="133"/>
      <c r="F86" s="133"/>
      <c r="G86" s="133"/>
      <c r="H86" s="133"/>
      <c r="I86" s="133"/>
      <c r="J86" s="133"/>
      <c r="K86" s="133"/>
      <c r="L86" s="133"/>
      <c r="M86" s="133"/>
    </row>
    <row r="87" spans="4:13" ht="89.25" customHeight="1">
      <c r="D87" s="133" t="s">
        <v>105</v>
      </c>
      <c r="E87" s="133"/>
      <c r="F87" s="133"/>
      <c r="G87" s="133"/>
      <c r="H87" s="133"/>
      <c r="I87" s="133"/>
      <c r="J87" s="133"/>
      <c r="K87" s="133"/>
      <c r="L87" s="133"/>
      <c r="M87" s="133"/>
    </row>
    <row r="88" spans="4:13" ht="15">
      <c r="D88" s="14"/>
      <c r="E88" s="15"/>
      <c r="F88" s="15"/>
      <c r="G88" s="15"/>
      <c r="H88" s="15"/>
      <c r="I88" s="15"/>
      <c r="J88" s="15"/>
      <c r="K88" s="15"/>
      <c r="L88" s="15"/>
      <c r="M88" s="15"/>
    </row>
  </sheetData>
  <mergeCells count="27">
    <mergeCell ref="W18:AB18"/>
    <mergeCell ref="W19:AB19"/>
    <mergeCell ref="Q19:V19"/>
    <mergeCell ref="Q18:V18"/>
    <mergeCell ref="D87:M87"/>
    <mergeCell ref="D81:M81"/>
    <mergeCell ref="D82:M82"/>
    <mergeCell ref="D83:M83"/>
    <mergeCell ref="D84:M84"/>
    <mergeCell ref="D85:M85"/>
    <mergeCell ref="D86:M86"/>
    <mergeCell ref="B7:AH7"/>
    <mergeCell ref="B17:B20"/>
    <mergeCell ref="C17:C20"/>
    <mergeCell ref="D17:D20"/>
    <mergeCell ref="E17:AH17"/>
    <mergeCell ref="E18:J18"/>
    <mergeCell ref="K18:P18"/>
    <mergeCell ref="AC18:AH18"/>
    <mergeCell ref="E19:J19"/>
    <mergeCell ref="K19:P19"/>
    <mergeCell ref="AC19:AH19"/>
    <mergeCell ref="B14:AH14"/>
    <mergeCell ref="B13:AH13"/>
    <mergeCell ref="B9:AH9"/>
    <mergeCell ref="B10:AH10"/>
    <mergeCell ref="B11:AH11"/>
  </mergeCells>
  <hyperlinks>
    <hyperlink ref="D3" location="Par789" tooltip="&lt;1&gt;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" display="Par789"/>
    <hyperlink ref="D5" location="Par790" tooltip="&lt;2&gt; Указываются наименование органа исполнительной власти и реквизиты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" display="Par790"/>
    <hyperlink ref="E18" location="Par791" tooltip="&lt;3&gt; Словосочетания вида &quot;год X&quot;, &quot;год (X + 1)&quot;, &quot;год (X + 1)&quot; в различных падежах заменяются указанием года (четыре цифры и слово &quot;год&quot; в соответствующем падеже), который определяется как первый год реализации инвестиционной программы (если утверждается и" display="Par791"/>
    <hyperlink ref="K18" location="Par791" tooltip="&lt;3&gt; Словосочетания вида &quot;год X&quot;, &quot;год (X + 1)&quot;, &quot;год (X + 1)&quot; в различных падежах заменяются указанием года (четыре цифры и слово &quot;год&quot; в соответствующем падеже), который определяется как первый год реализации инвестиционной программы (если утверждается и" display="Par791"/>
    <hyperlink ref="AC18" location="Par791" tooltip="&lt;3&gt; Словосочетания вида &quot;год X&quot;, &quot;год (X + 1)&quot;, &quot;год (X + 1)&quot; в различных падежах заменяются указанием года (четыре цифры и слово &quot;год&quot; в соответствующем падеже), который определяется как первый год реализации инвестиционной программы (если утверждается и" display="Par791"/>
    <hyperlink ref="F20" location="Par795" tooltip="&lt;4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795"/>
    <hyperlink ref="G20" location="Par795" tooltip="&lt;4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795"/>
    <hyperlink ref="H20" location="Par795" tooltip="&lt;4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795"/>
    <hyperlink ref="I20" location="Par795" tooltip="&lt;4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795"/>
    <hyperlink ref="J20" location="Par795" tooltip="&lt;4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795"/>
    <hyperlink ref="L20" location="Par795" tooltip="&lt;4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795"/>
    <hyperlink ref="M20" location="Par795" tooltip="&lt;4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795"/>
    <hyperlink ref="N20" location="Par795" tooltip="&lt;4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795"/>
    <hyperlink ref="O20" location="Par795" tooltip="&lt;4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795"/>
    <hyperlink ref="P20" location="Par795" tooltip="&lt;4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795"/>
    <hyperlink ref="AD20" location="Par795" tooltip="&lt;4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795"/>
    <hyperlink ref="AE20" location="Par795" tooltip="&lt;4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795"/>
    <hyperlink ref="AF20" location="Par795" tooltip="&lt;4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795"/>
    <hyperlink ref="AG20" location="Par795" tooltip="&lt;4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795"/>
    <hyperlink ref="AH20" location="Par795" tooltip="&lt;4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795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C2:AV92"/>
  <sheetViews>
    <sheetView zoomScale="50" zoomScaleNormal="50" workbookViewId="0">
      <selection activeCell="AN50" sqref="AN50"/>
    </sheetView>
  </sheetViews>
  <sheetFormatPr defaultRowHeight="12.75"/>
  <cols>
    <col min="1" max="2" width="9.140625" style="11"/>
    <col min="3" max="3" width="12.42578125" style="11" customWidth="1"/>
    <col min="4" max="4" width="59" style="11" customWidth="1"/>
    <col min="5" max="5" width="26.140625" style="11" customWidth="1"/>
    <col min="6" max="24" width="10.140625" style="11" bestFit="1" customWidth="1"/>
    <col min="25" max="36" width="10.140625" style="11" customWidth="1"/>
    <col min="37" max="42" width="10.140625" style="11" bestFit="1" customWidth="1"/>
    <col min="43" max="43" width="11" style="11" customWidth="1"/>
    <col min="44" max="44" width="8.140625" style="11" customWidth="1"/>
    <col min="45" max="47" width="10.140625" style="11" bestFit="1" customWidth="1"/>
    <col min="48" max="48" width="9.5703125" style="11" customWidth="1"/>
    <col min="49" max="16384" width="9.140625" style="11"/>
  </cols>
  <sheetData>
    <row r="2" spans="3:48">
      <c r="D2" s="12"/>
      <c r="E2" s="12"/>
    </row>
    <row r="3" spans="3:48">
      <c r="D3" s="12"/>
      <c r="E3" s="9" t="s">
        <v>0</v>
      </c>
    </row>
    <row r="4" spans="3:48">
      <c r="D4" s="12"/>
      <c r="E4" s="10" t="s">
        <v>1</v>
      </c>
    </row>
    <row r="5" spans="3:48">
      <c r="D5" s="12"/>
      <c r="E5" s="9" t="s">
        <v>2</v>
      </c>
    </row>
    <row r="6" spans="3:48">
      <c r="D6" s="12"/>
      <c r="E6" s="10"/>
    </row>
    <row r="7" spans="3:48" ht="15" customHeight="1">
      <c r="C7" s="146" t="s">
        <v>106</v>
      </c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6"/>
      <c r="Z7" s="146"/>
      <c r="AA7" s="146"/>
      <c r="AB7" s="146"/>
      <c r="AC7" s="146"/>
      <c r="AD7" s="146"/>
      <c r="AE7" s="146"/>
      <c r="AF7" s="146"/>
      <c r="AG7" s="146"/>
      <c r="AH7" s="146"/>
      <c r="AI7" s="146"/>
      <c r="AJ7" s="146"/>
      <c r="AK7" s="146"/>
      <c r="AL7" s="146"/>
      <c r="AM7" s="146"/>
      <c r="AN7" s="146"/>
      <c r="AO7" s="146"/>
      <c r="AP7" s="146"/>
      <c r="AQ7" s="146"/>
      <c r="AR7" s="146"/>
      <c r="AS7" s="146"/>
      <c r="AT7" s="146"/>
      <c r="AU7" s="146"/>
      <c r="AV7" s="146"/>
    </row>
    <row r="8" spans="3:48">
      <c r="E8" s="13"/>
    </row>
    <row r="10" spans="3:48" ht="15" customHeight="1">
      <c r="C10" s="146" t="s">
        <v>114</v>
      </c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</row>
    <row r="11" spans="3:48" ht="15" customHeight="1">
      <c r="C11" s="146" t="s">
        <v>115</v>
      </c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146"/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</row>
    <row r="12" spans="3:48">
      <c r="E12" s="13"/>
    </row>
    <row r="13" spans="3:48" ht="15" customHeight="1">
      <c r="C13" s="146" t="s">
        <v>469</v>
      </c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46"/>
      <c r="AC13" s="146"/>
      <c r="AD13" s="146"/>
      <c r="AE13" s="146"/>
      <c r="AF13" s="146"/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</row>
    <row r="14" spans="3:48" ht="15" customHeight="1">
      <c r="C14" s="146" t="s">
        <v>6</v>
      </c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</row>
    <row r="15" spans="3:48">
      <c r="E15" s="13"/>
    </row>
    <row r="17" spans="3:48" ht="61.5" customHeight="1">
      <c r="C17" s="144" t="s">
        <v>7</v>
      </c>
      <c r="D17" s="144" t="s">
        <v>30</v>
      </c>
      <c r="E17" s="144" t="s">
        <v>8</v>
      </c>
      <c r="F17" s="144" t="s">
        <v>188</v>
      </c>
      <c r="G17" s="144"/>
      <c r="H17" s="144"/>
      <c r="I17" s="144"/>
      <c r="J17" s="144"/>
      <c r="K17" s="144"/>
      <c r="L17" s="144"/>
      <c r="M17" s="144" t="s">
        <v>116</v>
      </c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  <c r="AT17" s="144"/>
      <c r="AU17" s="144"/>
      <c r="AV17" s="144"/>
    </row>
    <row r="18" spans="3:48" ht="25.5" customHeight="1"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9">
        <v>2019</v>
      </c>
      <c r="N18" s="149"/>
      <c r="O18" s="149"/>
      <c r="P18" s="149"/>
      <c r="Q18" s="149"/>
      <c r="R18" s="149"/>
      <c r="S18" s="149">
        <v>2020</v>
      </c>
      <c r="T18" s="149"/>
      <c r="U18" s="149"/>
      <c r="V18" s="149"/>
      <c r="W18" s="149"/>
      <c r="X18" s="149"/>
      <c r="Y18" s="152">
        <v>2021</v>
      </c>
      <c r="Z18" s="153"/>
      <c r="AA18" s="153"/>
      <c r="AB18" s="153"/>
      <c r="AC18" s="153"/>
      <c r="AD18" s="153"/>
      <c r="AE18" s="152">
        <v>2022</v>
      </c>
      <c r="AF18" s="153"/>
      <c r="AG18" s="153"/>
      <c r="AH18" s="153"/>
      <c r="AI18" s="153"/>
      <c r="AJ18" s="153"/>
      <c r="AK18" s="149">
        <v>2023</v>
      </c>
      <c r="AL18" s="149"/>
      <c r="AM18" s="149"/>
      <c r="AN18" s="149"/>
      <c r="AO18" s="149"/>
      <c r="AP18" s="149"/>
      <c r="AQ18" s="144" t="s">
        <v>70</v>
      </c>
      <c r="AR18" s="144"/>
      <c r="AS18" s="144"/>
      <c r="AT18" s="144"/>
      <c r="AU18" s="144"/>
      <c r="AV18" s="144"/>
    </row>
    <row r="19" spans="3:48" ht="25.5" customHeight="1">
      <c r="C19" s="144"/>
      <c r="D19" s="144"/>
      <c r="E19" s="144"/>
      <c r="F19" s="144" t="s">
        <v>15</v>
      </c>
      <c r="G19" s="144"/>
      <c r="H19" s="144"/>
      <c r="I19" s="144"/>
      <c r="J19" s="144"/>
      <c r="K19" s="144"/>
      <c r="L19" s="144"/>
      <c r="M19" s="144" t="s">
        <v>41</v>
      </c>
      <c r="N19" s="144"/>
      <c r="O19" s="144"/>
      <c r="P19" s="144"/>
      <c r="Q19" s="144"/>
      <c r="R19" s="144"/>
      <c r="S19" s="144" t="s">
        <v>41</v>
      </c>
      <c r="T19" s="144"/>
      <c r="U19" s="144"/>
      <c r="V19" s="144"/>
      <c r="W19" s="144"/>
      <c r="X19" s="144"/>
      <c r="Y19" s="150" t="s">
        <v>41</v>
      </c>
      <c r="Z19" s="151"/>
      <c r="AA19" s="151"/>
      <c r="AB19" s="151"/>
      <c r="AC19" s="151"/>
      <c r="AD19" s="151"/>
      <c r="AE19" s="150" t="s">
        <v>41</v>
      </c>
      <c r="AF19" s="151"/>
      <c r="AG19" s="151"/>
      <c r="AH19" s="151"/>
      <c r="AI19" s="151"/>
      <c r="AJ19" s="151"/>
      <c r="AK19" s="144" t="s">
        <v>41</v>
      </c>
      <c r="AL19" s="144"/>
      <c r="AM19" s="144"/>
      <c r="AN19" s="144"/>
      <c r="AO19" s="144"/>
      <c r="AP19" s="144"/>
      <c r="AQ19" s="144" t="s">
        <v>15</v>
      </c>
      <c r="AR19" s="144"/>
      <c r="AS19" s="144"/>
      <c r="AT19" s="144"/>
      <c r="AU19" s="144"/>
      <c r="AV19" s="144"/>
    </row>
    <row r="20" spans="3:48" ht="45.75" customHeight="1">
      <c r="C20" s="144"/>
      <c r="D20" s="144"/>
      <c r="E20" s="144"/>
      <c r="F20" s="24" t="s">
        <v>98</v>
      </c>
      <c r="G20" s="24" t="s">
        <v>99</v>
      </c>
      <c r="H20" s="24" t="s">
        <v>117</v>
      </c>
      <c r="I20" s="24" t="s">
        <v>118</v>
      </c>
      <c r="J20" s="24" t="s">
        <v>119</v>
      </c>
      <c r="K20" s="24" t="s">
        <v>101</v>
      </c>
      <c r="L20" s="24" t="s">
        <v>102</v>
      </c>
      <c r="M20" s="24" t="s">
        <v>111</v>
      </c>
      <c r="N20" s="24" t="s">
        <v>434</v>
      </c>
      <c r="O20" s="24" t="s">
        <v>435</v>
      </c>
      <c r="P20" s="24" t="s">
        <v>436</v>
      </c>
      <c r="Q20" s="24" t="s">
        <v>437</v>
      </c>
      <c r="R20" s="24" t="s">
        <v>438</v>
      </c>
      <c r="S20" s="24" t="s">
        <v>111</v>
      </c>
      <c r="T20" s="24" t="s">
        <v>434</v>
      </c>
      <c r="U20" s="24" t="s">
        <v>435</v>
      </c>
      <c r="V20" s="24" t="s">
        <v>436</v>
      </c>
      <c r="W20" s="24" t="s">
        <v>437</v>
      </c>
      <c r="X20" s="24" t="s">
        <v>438</v>
      </c>
      <c r="Y20" s="88" t="s">
        <v>111</v>
      </c>
      <c r="Z20" s="88" t="s">
        <v>434</v>
      </c>
      <c r="AA20" s="88" t="s">
        <v>435</v>
      </c>
      <c r="AB20" s="88" t="s">
        <v>436</v>
      </c>
      <c r="AC20" s="88" t="s">
        <v>437</v>
      </c>
      <c r="AD20" s="88" t="s">
        <v>438</v>
      </c>
      <c r="AE20" s="24" t="s">
        <v>111</v>
      </c>
      <c r="AF20" s="24" t="s">
        <v>434</v>
      </c>
      <c r="AG20" s="24" t="s">
        <v>435</v>
      </c>
      <c r="AH20" s="24" t="s">
        <v>436</v>
      </c>
      <c r="AI20" s="24" t="s">
        <v>437</v>
      </c>
      <c r="AJ20" s="24" t="s">
        <v>438</v>
      </c>
      <c r="AK20" s="24" t="s">
        <v>111</v>
      </c>
      <c r="AL20" s="24" t="s">
        <v>434</v>
      </c>
      <c r="AM20" s="24" t="s">
        <v>435</v>
      </c>
      <c r="AN20" s="24" t="s">
        <v>436</v>
      </c>
      <c r="AO20" s="24" t="s">
        <v>437</v>
      </c>
      <c r="AP20" s="24" t="s">
        <v>438</v>
      </c>
      <c r="AQ20" s="24" t="s">
        <v>111</v>
      </c>
      <c r="AR20" s="24" t="s">
        <v>434</v>
      </c>
      <c r="AS20" s="24" t="s">
        <v>435</v>
      </c>
      <c r="AT20" s="24" t="s">
        <v>436</v>
      </c>
      <c r="AU20" s="24" t="s">
        <v>437</v>
      </c>
      <c r="AV20" s="24" t="s">
        <v>438</v>
      </c>
    </row>
    <row r="21" spans="3:48">
      <c r="C21" s="25">
        <v>1</v>
      </c>
      <c r="D21" s="25">
        <v>2</v>
      </c>
      <c r="E21" s="25">
        <v>3</v>
      </c>
      <c r="F21" s="27">
        <v>36895</v>
      </c>
      <c r="G21" s="27">
        <v>37260</v>
      </c>
      <c r="H21" s="27">
        <v>37625</v>
      </c>
      <c r="I21" s="27">
        <v>37990</v>
      </c>
      <c r="J21" s="27">
        <v>38356</v>
      </c>
      <c r="K21" s="27">
        <v>38721</v>
      </c>
      <c r="L21" s="27">
        <v>39086</v>
      </c>
      <c r="M21" s="27" t="s">
        <v>439</v>
      </c>
      <c r="N21" s="27" t="s">
        <v>440</v>
      </c>
      <c r="O21" s="27" t="s">
        <v>441</v>
      </c>
      <c r="P21" s="27" t="s">
        <v>442</v>
      </c>
      <c r="Q21" s="27" t="s">
        <v>443</v>
      </c>
      <c r="R21" s="27" t="s">
        <v>450</v>
      </c>
      <c r="S21" s="27" t="s">
        <v>444</v>
      </c>
      <c r="T21" s="27" t="s">
        <v>445</v>
      </c>
      <c r="U21" s="27" t="s">
        <v>446</v>
      </c>
      <c r="V21" s="27" t="s">
        <v>447</v>
      </c>
      <c r="W21" s="27" t="s">
        <v>448</v>
      </c>
      <c r="X21" s="27" t="s">
        <v>449</v>
      </c>
      <c r="Y21" s="27" t="s">
        <v>451</v>
      </c>
      <c r="Z21" s="27" t="s">
        <v>452</v>
      </c>
      <c r="AA21" s="27" t="s">
        <v>453</v>
      </c>
      <c r="AB21" s="27" t="s">
        <v>454</v>
      </c>
      <c r="AC21" s="27" t="s">
        <v>455</v>
      </c>
      <c r="AD21" s="27" t="s">
        <v>456</v>
      </c>
      <c r="AE21" s="27" t="s">
        <v>457</v>
      </c>
      <c r="AF21" s="27" t="s">
        <v>458</v>
      </c>
      <c r="AG21" s="27" t="s">
        <v>459</v>
      </c>
      <c r="AH21" s="27" t="s">
        <v>460</v>
      </c>
      <c r="AI21" s="27" t="s">
        <v>461</v>
      </c>
      <c r="AJ21" s="27" t="s">
        <v>462</v>
      </c>
      <c r="AK21" s="27" t="s">
        <v>463</v>
      </c>
      <c r="AL21" s="27" t="s">
        <v>464</v>
      </c>
      <c r="AM21" s="27" t="s">
        <v>465</v>
      </c>
      <c r="AN21" s="27" t="s">
        <v>466</v>
      </c>
      <c r="AO21" s="27" t="s">
        <v>467</v>
      </c>
      <c r="AP21" s="27" t="s">
        <v>468</v>
      </c>
      <c r="AQ21" s="27">
        <v>36897</v>
      </c>
      <c r="AR21" s="27">
        <v>37262</v>
      </c>
      <c r="AS21" s="27">
        <v>37627</v>
      </c>
      <c r="AT21" s="27">
        <v>37992</v>
      </c>
      <c r="AU21" s="27">
        <v>38358</v>
      </c>
      <c r="AV21" s="27">
        <v>38723</v>
      </c>
    </row>
    <row r="22" spans="3:48" ht="21.75" customHeight="1">
      <c r="C22" s="27">
        <v>0</v>
      </c>
      <c r="D22" s="26" t="s">
        <v>174</v>
      </c>
      <c r="E22" s="25"/>
      <c r="F22" s="25"/>
      <c r="G22" s="26"/>
      <c r="H22" s="26"/>
      <c r="I22" s="26"/>
      <c r="J22" s="26"/>
      <c r="K22" s="26"/>
      <c r="L22" s="26"/>
      <c r="M22" s="26"/>
      <c r="N22" s="26">
        <v>20.6</v>
      </c>
      <c r="O22" s="26">
        <v>0</v>
      </c>
      <c r="P22" s="26">
        <v>15.3</v>
      </c>
      <c r="Q22" s="26">
        <v>0</v>
      </c>
      <c r="R22" s="26">
        <v>5</v>
      </c>
      <c r="S22" s="29"/>
      <c r="T22" s="26">
        <v>8</v>
      </c>
      <c r="U22" s="26">
        <v>4</v>
      </c>
      <c r="V22" s="26">
        <v>56</v>
      </c>
      <c r="W22" s="26">
        <v>0</v>
      </c>
      <c r="X22" s="26">
        <v>18</v>
      </c>
      <c r="Y22" s="26"/>
      <c r="Z22" s="26">
        <v>66</v>
      </c>
      <c r="AA22" s="26">
        <v>1.3</v>
      </c>
      <c r="AB22" s="26">
        <v>331</v>
      </c>
      <c r="AC22" s="26">
        <v>0</v>
      </c>
      <c r="AD22" s="26">
        <v>34</v>
      </c>
      <c r="AE22" s="26"/>
      <c r="AF22" s="26">
        <v>48.7</v>
      </c>
      <c r="AG22" s="26">
        <v>4</v>
      </c>
      <c r="AH22" s="26">
        <v>135.69999999999999</v>
      </c>
      <c r="AI22" s="26">
        <v>0</v>
      </c>
      <c r="AJ22" s="26">
        <v>16</v>
      </c>
      <c r="AK22" s="29"/>
      <c r="AL22" s="26">
        <v>7.5</v>
      </c>
      <c r="AM22" s="26">
        <v>0</v>
      </c>
      <c r="AN22" s="26">
        <v>43.8</v>
      </c>
      <c r="AO22" s="26">
        <v>0</v>
      </c>
      <c r="AP22" s="26">
        <v>4</v>
      </c>
      <c r="AQ22" s="29">
        <f>M22+S22+Y22+AE22+AK22</f>
        <v>0</v>
      </c>
      <c r="AR22" s="29">
        <v>150.80000000000001</v>
      </c>
      <c r="AS22" s="29">
        <v>9.3000000000000007</v>
      </c>
      <c r="AT22" s="29">
        <v>581.79999999999995</v>
      </c>
      <c r="AU22" s="29">
        <v>0</v>
      </c>
      <c r="AV22" s="29">
        <v>77</v>
      </c>
    </row>
    <row r="23" spans="3:48" ht="21.75" customHeight="1">
      <c r="C23" s="27" t="s">
        <v>211</v>
      </c>
      <c r="D23" s="26" t="s">
        <v>266</v>
      </c>
      <c r="E23" s="87"/>
      <c r="F23" s="87"/>
      <c r="G23" s="26"/>
      <c r="H23" s="26"/>
      <c r="I23" s="26"/>
      <c r="J23" s="26"/>
      <c r="K23" s="26"/>
      <c r="L23" s="26"/>
      <c r="M23" s="26"/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29"/>
      <c r="T23" s="26">
        <v>0</v>
      </c>
      <c r="U23" s="26">
        <v>4</v>
      </c>
      <c r="V23" s="26">
        <v>5</v>
      </c>
      <c r="W23" s="26">
        <v>0</v>
      </c>
      <c r="X23" s="26">
        <v>18</v>
      </c>
      <c r="Y23" s="26"/>
      <c r="Z23" s="26">
        <v>8</v>
      </c>
      <c r="AA23" s="26">
        <v>1.3</v>
      </c>
      <c r="AB23" s="26">
        <v>12</v>
      </c>
      <c r="AC23" s="26">
        <v>0</v>
      </c>
      <c r="AD23" s="26">
        <v>29</v>
      </c>
      <c r="AE23" s="26"/>
      <c r="AF23" s="26">
        <v>2.5</v>
      </c>
      <c r="AG23" s="26">
        <v>4</v>
      </c>
      <c r="AH23" s="26">
        <v>39.700000000000003</v>
      </c>
      <c r="AI23" s="26">
        <v>0</v>
      </c>
      <c r="AJ23" s="26">
        <v>11</v>
      </c>
      <c r="AK23" s="29"/>
      <c r="AL23" s="26">
        <v>0</v>
      </c>
      <c r="AM23" s="26">
        <v>0</v>
      </c>
      <c r="AN23" s="26">
        <v>19.8</v>
      </c>
      <c r="AO23" s="26">
        <v>0</v>
      </c>
      <c r="AP23" s="26">
        <v>3</v>
      </c>
      <c r="AQ23" s="29">
        <f t="shared" ref="AQ23:AQ78" si="0">M23+S23+Y23+AE23+AK23</f>
        <v>0</v>
      </c>
      <c r="AR23" s="29">
        <v>10.5</v>
      </c>
      <c r="AS23" s="29">
        <v>9.3000000000000007</v>
      </c>
      <c r="AT23" s="29">
        <v>76.5</v>
      </c>
      <c r="AU23" s="29">
        <v>0</v>
      </c>
      <c r="AV23" s="29">
        <v>61</v>
      </c>
    </row>
    <row r="24" spans="3:48" ht="21.75" customHeight="1">
      <c r="C24" s="27" t="s">
        <v>212</v>
      </c>
      <c r="D24" s="26" t="s">
        <v>267</v>
      </c>
      <c r="E24" s="87"/>
      <c r="F24" s="87"/>
      <c r="G24" s="26"/>
      <c r="H24" s="26"/>
      <c r="I24" s="26"/>
      <c r="J24" s="26"/>
      <c r="K24" s="26"/>
      <c r="L24" s="26"/>
      <c r="M24" s="26"/>
      <c r="N24" s="26">
        <v>20.6</v>
      </c>
      <c r="O24" s="26">
        <v>0</v>
      </c>
      <c r="P24" s="26">
        <v>15.3</v>
      </c>
      <c r="Q24" s="26">
        <v>0</v>
      </c>
      <c r="R24" s="26">
        <v>5</v>
      </c>
      <c r="S24" s="29"/>
      <c r="T24" s="26">
        <v>8</v>
      </c>
      <c r="U24" s="26">
        <v>0</v>
      </c>
      <c r="V24" s="26">
        <v>51</v>
      </c>
      <c r="W24" s="26">
        <v>0</v>
      </c>
      <c r="X24" s="26">
        <v>0</v>
      </c>
      <c r="Y24" s="26"/>
      <c r="Z24" s="26">
        <v>58</v>
      </c>
      <c r="AA24" s="26">
        <v>0</v>
      </c>
      <c r="AB24" s="26">
        <v>319</v>
      </c>
      <c r="AC24" s="26">
        <v>0</v>
      </c>
      <c r="AD24" s="26">
        <v>5</v>
      </c>
      <c r="AE24" s="26"/>
      <c r="AF24" s="26">
        <v>46.2</v>
      </c>
      <c r="AG24" s="26">
        <v>0</v>
      </c>
      <c r="AH24" s="26">
        <v>96</v>
      </c>
      <c r="AI24" s="26">
        <v>0</v>
      </c>
      <c r="AJ24" s="26">
        <v>5</v>
      </c>
      <c r="AK24" s="29"/>
      <c r="AL24" s="26">
        <v>7.5</v>
      </c>
      <c r="AM24" s="26">
        <v>0</v>
      </c>
      <c r="AN24" s="26">
        <v>24</v>
      </c>
      <c r="AO24" s="26">
        <v>0</v>
      </c>
      <c r="AP24" s="26">
        <v>1</v>
      </c>
      <c r="AQ24" s="29">
        <f t="shared" si="0"/>
        <v>0</v>
      </c>
      <c r="AR24" s="29">
        <v>140.30000000000001</v>
      </c>
      <c r="AS24" s="29">
        <v>0</v>
      </c>
      <c r="AT24" s="29">
        <v>505.3</v>
      </c>
      <c r="AU24" s="29">
        <v>0</v>
      </c>
      <c r="AV24" s="29">
        <v>16</v>
      </c>
    </row>
    <row r="25" spans="3:48" ht="21.75" customHeight="1">
      <c r="C25" s="27" t="s">
        <v>213</v>
      </c>
      <c r="D25" s="26" t="s">
        <v>268</v>
      </c>
      <c r="E25" s="87"/>
      <c r="F25" s="87"/>
      <c r="G25" s="26"/>
      <c r="H25" s="26"/>
      <c r="I25" s="26"/>
      <c r="J25" s="26"/>
      <c r="K25" s="26"/>
      <c r="L25" s="26"/>
      <c r="M25" s="26"/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9"/>
      <c r="T25" s="26">
        <v>0</v>
      </c>
      <c r="U25" s="26">
        <v>0</v>
      </c>
      <c r="V25" s="26">
        <v>0</v>
      </c>
      <c r="W25" s="26">
        <v>0</v>
      </c>
      <c r="X25" s="26">
        <v>0</v>
      </c>
      <c r="Y25" s="26"/>
      <c r="Z25" s="26">
        <v>0</v>
      </c>
      <c r="AA25" s="26">
        <v>0</v>
      </c>
      <c r="AB25" s="26">
        <v>0</v>
      </c>
      <c r="AC25" s="26">
        <v>0</v>
      </c>
      <c r="AD25" s="26">
        <v>0</v>
      </c>
      <c r="AE25" s="26"/>
      <c r="AF25" s="26">
        <v>0</v>
      </c>
      <c r="AG25" s="26">
        <v>0</v>
      </c>
      <c r="AH25" s="26">
        <v>0</v>
      </c>
      <c r="AI25" s="26">
        <v>0</v>
      </c>
      <c r="AJ25" s="26">
        <v>0</v>
      </c>
      <c r="AK25" s="29"/>
      <c r="AL25" s="26">
        <v>0</v>
      </c>
      <c r="AM25" s="26">
        <v>0</v>
      </c>
      <c r="AN25" s="26">
        <v>0</v>
      </c>
      <c r="AO25" s="26">
        <v>0</v>
      </c>
      <c r="AP25" s="26">
        <v>0</v>
      </c>
      <c r="AQ25" s="29">
        <f t="shared" si="0"/>
        <v>0</v>
      </c>
      <c r="AR25" s="29">
        <v>0</v>
      </c>
      <c r="AS25" s="29">
        <v>0</v>
      </c>
      <c r="AT25" s="29">
        <v>0</v>
      </c>
      <c r="AU25" s="29">
        <v>0</v>
      </c>
      <c r="AV25" s="29">
        <v>0</v>
      </c>
    </row>
    <row r="26" spans="3:48" ht="21.75" customHeight="1">
      <c r="C26" s="27">
        <v>1</v>
      </c>
      <c r="D26" s="26" t="s">
        <v>175</v>
      </c>
      <c r="E26" s="87"/>
      <c r="F26" s="87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9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9"/>
      <c r="AL26" s="26"/>
      <c r="AM26" s="26"/>
      <c r="AN26" s="26"/>
      <c r="AO26" s="26"/>
      <c r="AP26" s="26"/>
      <c r="AQ26" s="29">
        <f t="shared" si="0"/>
        <v>0</v>
      </c>
      <c r="AR26" s="29">
        <v>0</v>
      </c>
      <c r="AS26" s="29">
        <v>0</v>
      </c>
      <c r="AT26" s="29">
        <v>0</v>
      </c>
      <c r="AU26" s="29">
        <v>0</v>
      </c>
      <c r="AV26" s="29">
        <v>0</v>
      </c>
    </row>
    <row r="27" spans="3:48" ht="21.75" customHeight="1">
      <c r="C27" s="27" t="s">
        <v>214</v>
      </c>
      <c r="D27" s="26" t="s">
        <v>269</v>
      </c>
      <c r="E27" s="87"/>
      <c r="F27" s="87"/>
      <c r="G27" s="26"/>
      <c r="H27" s="26"/>
      <c r="I27" s="26"/>
      <c r="J27" s="26"/>
      <c r="K27" s="26"/>
      <c r="L27" s="26"/>
      <c r="M27" s="26"/>
      <c r="N27" s="26">
        <v>0</v>
      </c>
      <c r="O27" s="26">
        <v>0</v>
      </c>
      <c r="P27" s="26">
        <v>0</v>
      </c>
      <c r="Q27" s="26">
        <v>0</v>
      </c>
      <c r="R27" s="26">
        <v>0</v>
      </c>
      <c r="S27" s="29"/>
      <c r="T27" s="26">
        <v>0</v>
      </c>
      <c r="U27" s="26">
        <v>4</v>
      </c>
      <c r="V27" s="26">
        <v>5</v>
      </c>
      <c r="W27" s="26">
        <v>0</v>
      </c>
      <c r="X27" s="26">
        <v>18</v>
      </c>
      <c r="Y27" s="26"/>
      <c r="Z27" s="26">
        <v>8</v>
      </c>
      <c r="AA27" s="26">
        <v>1.3</v>
      </c>
      <c r="AB27" s="26">
        <v>12</v>
      </c>
      <c r="AC27" s="26">
        <v>0</v>
      </c>
      <c r="AD27" s="26">
        <v>29</v>
      </c>
      <c r="AE27" s="26"/>
      <c r="AF27" s="26">
        <v>2.5</v>
      </c>
      <c r="AG27" s="26">
        <v>4</v>
      </c>
      <c r="AH27" s="26">
        <v>39.700000000000003</v>
      </c>
      <c r="AI27" s="26">
        <v>0</v>
      </c>
      <c r="AJ27" s="26">
        <v>11</v>
      </c>
      <c r="AK27" s="29"/>
      <c r="AL27" s="26">
        <v>0</v>
      </c>
      <c r="AM27" s="26">
        <v>0</v>
      </c>
      <c r="AN27" s="26">
        <v>19.8</v>
      </c>
      <c r="AO27" s="26">
        <v>0</v>
      </c>
      <c r="AP27" s="26">
        <v>3</v>
      </c>
      <c r="AQ27" s="29">
        <f t="shared" si="0"/>
        <v>0</v>
      </c>
      <c r="AR27" s="29">
        <v>10.5</v>
      </c>
      <c r="AS27" s="29">
        <v>9.3000000000000007</v>
      </c>
      <c r="AT27" s="29">
        <v>76.5</v>
      </c>
      <c r="AU27" s="29">
        <v>0</v>
      </c>
      <c r="AV27" s="29">
        <v>61</v>
      </c>
    </row>
    <row r="28" spans="3:48" ht="21.75" customHeight="1">
      <c r="C28" s="27" t="s">
        <v>215</v>
      </c>
      <c r="D28" s="26" t="s">
        <v>270</v>
      </c>
      <c r="E28" s="87" t="s">
        <v>320</v>
      </c>
      <c r="F28" s="87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9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 t="s">
        <v>401</v>
      </c>
      <c r="AE28" s="26"/>
      <c r="AF28" s="26"/>
      <c r="AG28" s="26"/>
      <c r="AH28" s="26"/>
      <c r="AI28" s="26"/>
      <c r="AJ28" s="26"/>
      <c r="AK28" s="29"/>
      <c r="AL28" s="26"/>
      <c r="AM28" s="26"/>
      <c r="AN28" s="26"/>
      <c r="AO28" s="26"/>
      <c r="AP28" s="26"/>
      <c r="AQ28" s="29">
        <f t="shared" si="0"/>
        <v>0</v>
      </c>
      <c r="AR28" s="29">
        <v>0</v>
      </c>
      <c r="AS28" s="29">
        <v>0</v>
      </c>
      <c r="AT28" s="29">
        <v>0</v>
      </c>
      <c r="AU28" s="29">
        <v>0</v>
      </c>
      <c r="AV28" s="29">
        <v>2</v>
      </c>
    </row>
    <row r="29" spans="3:48" ht="21.75" customHeight="1">
      <c r="C29" s="27" t="s">
        <v>216</v>
      </c>
      <c r="D29" s="26" t="s">
        <v>271</v>
      </c>
      <c r="E29" s="87" t="s">
        <v>321</v>
      </c>
      <c r="F29" s="87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9"/>
      <c r="T29" s="26"/>
      <c r="U29" s="26"/>
      <c r="V29" s="26"/>
      <c r="W29" s="26"/>
      <c r="X29" s="26">
        <v>10</v>
      </c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9"/>
      <c r="AL29" s="26"/>
      <c r="AM29" s="26"/>
      <c r="AN29" s="26"/>
      <c r="AO29" s="26"/>
      <c r="AP29" s="26"/>
      <c r="AQ29" s="29">
        <f t="shared" si="0"/>
        <v>0</v>
      </c>
      <c r="AR29" s="29">
        <v>0</v>
      </c>
      <c r="AS29" s="29">
        <v>0</v>
      </c>
      <c r="AT29" s="29">
        <v>0</v>
      </c>
      <c r="AU29" s="29">
        <v>0</v>
      </c>
      <c r="AV29" s="29">
        <v>10</v>
      </c>
    </row>
    <row r="30" spans="3:48" ht="21.75" customHeight="1">
      <c r="C30" s="27" t="s">
        <v>217</v>
      </c>
      <c r="D30" s="26" t="s">
        <v>272</v>
      </c>
      <c r="E30" s="87" t="s">
        <v>322</v>
      </c>
      <c r="F30" s="87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9"/>
      <c r="T30" s="26"/>
      <c r="U30" s="26"/>
      <c r="V30" s="26"/>
      <c r="W30" s="26"/>
      <c r="X30" s="26">
        <v>2</v>
      </c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9"/>
      <c r="AL30" s="26"/>
      <c r="AM30" s="26"/>
      <c r="AN30" s="26"/>
      <c r="AO30" s="26"/>
      <c r="AP30" s="26"/>
      <c r="AQ30" s="29">
        <f t="shared" si="0"/>
        <v>0</v>
      </c>
      <c r="AR30" s="29">
        <v>0</v>
      </c>
      <c r="AS30" s="29">
        <v>0</v>
      </c>
      <c r="AT30" s="29">
        <v>0</v>
      </c>
      <c r="AU30" s="29">
        <v>0</v>
      </c>
      <c r="AV30" s="29">
        <v>2</v>
      </c>
    </row>
    <row r="31" spans="3:48" ht="21.75" customHeight="1">
      <c r="C31" s="27" t="s">
        <v>218</v>
      </c>
      <c r="D31" s="26" t="s">
        <v>273</v>
      </c>
      <c r="E31" s="87" t="s">
        <v>323</v>
      </c>
      <c r="F31" s="87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9"/>
      <c r="T31" s="26"/>
      <c r="U31" s="26"/>
      <c r="V31" s="26"/>
      <c r="W31" s="26"/>
      <c r="X31" s="26">
        <v>2</v>
      </c>
      <c r="Y31" s="26"/>
      <c r="Z31" s="26"/>
      <c r="AA31" s="26"/>
      <c r="AB31" s="26"/>
      <c r="AC31" s="26"/>
      <c r="AD31" s="26"/>
      <c r="AE31" s="26"/>
      <c r="AF31" s="26"/>
      <c r="AG31" s="26"/>
      <c r="AH31" s="26" t="s">
        <v>421</v>
      </c>
      <c r="AI31" s="26"/>
      <c r="AJ31" s="26" t="s">
        <v>404</v>
      </c>
      <c r="AK31" s="29"/>
      <c r="AL31" s="26"/>
      <c r="AM31" s="26"/>
      <c r="AN31" s="26"/>
      <c r="AO31" s="26"/>
      <c r="AP31" s="26"/>
      <c r="AQ31" s="29">
        <f t="shared" si="0"/>
        <v>0</v>
      </c>
      <c r="AR31" s="29">
        <v>0</v>
      </c>
      <c r="AS31" s="29">
        <v>0</v>
      </c>
      <c r="AT31" s="29">
        <v>24</v>
      </c>
      <c r="AU31" s="29">
        <v>0</v>
      </c>
      <c r="AV31" s="29">
        <v>3</v>
      </c>
    </row>
    <row r="32" spans="3:48" ht="21.75" customHeight="1">
      <c r="C32" s="27" t="s">
        <v>219</v>
      </c>
      <c r="D32" s="26" t="s">
        <v>274</v>
      </c>
      <c r="E32" s="87" t="s">
        <v>324</v>
      </c>
      <c r="F32" s="87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9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 t="s">
        <v>402</v>
      </c>
      <c r="AE32" s="26"/>
      <c r="AF32" s="26"/>
      <c r="AG32" s="26"/>
      <c r="AH32" s="26"/>
      <c r="AI32" s="26"/>
      <c r="AJ32" s="26"/>
      <c r="AK32" s="29"/>
      <c r="AL32" s="26"/>
      <c r="AM32" s="26"/>
      <c r="AN32" s="26"/>
      <c r="AO32" s="26"/>
      <c r="AP32" s="26"/>
      <c r="AQ32" s="29">
        <f t="shared" si="0"/>
        <v>0</v>
      </c>
      <c r="AR32" s="29">
        <v>0</v>
      </c>
      <c r="AS32" s="29">
        <v>0</v>
      </c>
      <c r="AT32" s="29">
        <v>0</v>
      </c>
      <c r="AU32" s="29">
        <v>0</v>
      </c>
      <c r="AV32" s="29">
        <v>5</v>
      </c>
    </row>
    <row r="33" spans="3:48" ht="21.75" customHeight="1">
      <c r="C33" s="27" t="s">
        <v>220</v>
      </c>
      <c r="D33" s="26" t="s">
        <v>275</v>
      </c>
      <c r="E33" s="87" t="s">
        <v>325</v>
      </c>
      <c r="F33" s="87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9"/>
      <c r="T33" s="26"/>
      <c r="U33" s="26">
        <v>4</v>
      </c>
      <c r="V33" s="26"/>
      <c r="W33" s="26"/>
      <c r="X33" s="26"/>
      <c r="Y33" s="26"/>
      <c r="Z33" s="26"/>
      <c r="AA33" s="26"/>
      <c r="AB33" s="26"/>
      <c r="AC33" s="26"/>
      <c r="AD33" s="26" t="s">
        <v>403</v>
      </c>
      <c r="AE33" s="26"/>
      <c r="AF33" s="26"/>
      <c r="AG33" s="26"/>
      <c r="AH33" s="26"/>
      <c r="AI33" s="26"/>
      <c r="AJ33" s="26"/>
      <c r="AK33" s="29"/>
      <c r="AL33" s="26"/>
      <c r="AM33" s="26"/>
      <c r="AN33" s="26"/>
      <c r="AO33" s="26"/>
      <c r="AP33" s="26"/>
      <c r="AQ33" s="29">
        <f t="shared" si="0"/>
        <v>0</v>
      </c>
      <c r="AR33" s="29">
        <v>0</v>
      </c>
      <c r="AS33" s="29">
        <v>4</v>
      </c>
      <c r="AT33" s="29">
        <v>0</v>
      </c>
      <c r="AU33" s="29">
        <v>0</v>
      </c>
      <c r="AV33" s="29">
        <v>12</v>
      </c>
    </row>
    <row r="34" spans="3:48" ht="21.75" customHeight="1">
      <c r="C34" s="27" t="s">
        <v>221</v>
      </c>
      <c r="D34" s="26" t="s">
        <v>276</v>
      </c>
      <c r="E34" s="87" t="s">
        <v>326</v>
      </c>
      <c r="F34" s="87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9"/>
      <c r="T34" s="26"/>
      <c r="U34" s="26"/>
      <c r="V34" s="26"/>
      <c r="W34" s="26"/>
      <c r="X34" s="26"/>
      <c r="Y34" s="26"/>
      <c r="Z34" s="26"/>
      <c r="AA34" s="26"/>
      <c r="AB34" s="26" t="s">
        <v>403</v>
      </c>
      <c r="AC34" s="26"/>
      <c r="AD34" s="26" t="s">
        <v>404</v>
      </c>
      <c r="AE34" s="26"/>
      <c r="AF34" s="26"/>
      <c r="AG34" s="26"/>
      <c r="AH34" s="26"/>
      <c r="AI34" s="26"/>
      <c r="AJ34" s="26"/>
      <c r="AK34" s="29"/>
      <c r="AL34" s="26"/>
      <c r="AM34" s="26"/>
      <c r="AN34" s="26"/>
      <c r="AO34" s="26"/>
      <c r="AP34" s="26"/>
      <c r="AQ34" s="29">
        <f t="shared" si="0"/>
        <v>0</v>
      </c>
      <c r="AR34" s="29">
        <v>0</v>
      </c>
      <c r="AS34" s="29">
        <v>0</v>
      </c>
      <c r="AT34" s="29">
        <v>12</v>
      </c>
      <c r="AU34" s="29">
        <v>0</v>
      </c>
      <c r="AV34" s="29">
        <v>1</v>
      </c>
    </row>
    <row r="35" spans="3:48" ht="21.75" customHeight="1">
      <c r="C35" s="27" t="s">
        <v>222</v>
      </c>
      <c r="D35" s="26" t="s">
        <v>277</v>
      </c>
      <c r="E35" s="87" t="s">
        <v>327</v>
      </c>
      <c r="F35" s="87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9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 t="s">
        <v>404</v>
      </c>
      <c r="AE35" s="26"/>
      <c r="AF35" s="26"/>
      <c r="AG35" s="26"/>
      <c r="AH35" s="26"/>
      <c r="AI35" s="26"/>
      <c r="AJ35" s="26"/>
      <c r="AK35" s="29"/>
      <c r="AL35" s="26"/>
      <c r="AM35" s="26"/>
      <c r="AN35" s="26"/>
      <c r="AO35" s="26"/>
      <c r="AP35" s="26"/>
      <c r="AQ35" s="29">
        <f t="shared" si="0"/>
        <v>0</v>
      </c>
      <c r="AR35" s="29">
        <v>0</v>
      </c>
      <c r="AS35" s="29">
        <v>0</v>
      </c>
      <c r="AT35" s="29">
        <v>0</v>
      </c>
      <c r="AU35" s="29">
        <v>0</v>
      </c>
      <c r="AV35" s="29">
        <v>1</v>
      </c>
    </row>
    <row r="36" spans="3:48" ht="21.75" customHeight="1">
      <c r="C36" s="27" t="s">
        <v>223</v>
      </c>
      <c r="D36" s="26" t="s">
        <v>278</v>
      </c>
      <c r="E36" s="87" t="s">
        <v>328</v>
      </c>
      <c r="F36" s="87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9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 t="s">
        <v>404</v>
      </c>
      <c r="AE36" s="26"/>
      <c r="AF36" s="26"/>
      <c r="AG36" s="26"/>
      <c r="AH36" s="26"/>
      <c r="AI36" s="26"/>
      <c r="AJ36" s="26"/>
      <c r="AK36" s="29"/>
      <c r="AL36" s="26"/>
      <c r="AM36" s="26"/>
      <c r="AN36" s="26"/>
      <c r="AO36" s="26"/>
      <c r="AP36" s="26"/>
      <c r="AQ36" s="29">
        <f t="shared" si="0"/>
        <v>0</v>
      </c>
      <c r="AR36" s="29">
        <v>0</v>
      </c>
      <c r="AS36" s="29">
        <v>0</v>
      </c>
      <c r="AT36" s="29">
        <v>0</v>
      </c>
      <c r="AU36" s="29">
        <v>0</v>
      </c>
      <c r="AV36" s="29">
        <v>1</v>
      </c>
    </row>
    <row r="37" spans="3:48" ht="21.75" customHeight="1">
      <c r="C37" s="27" t="s">
        <v>224</v>
      </c>
      <c r="D37" s="26" t="s">
        <v>279</v>
      </c>
      <c r="E37" s="87" t="s">
        <v>329</v>
      </c>
      <c r="F37" s="87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9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 t="s">
        <v>405</v>
      </c>
      <c r="AE37" s="26"/>
      <c r="AF37" s="26"/>
      <c r="AG37" s="26"/>
      <c r="AH37" s="26"/>
      <c r="AI37" s="26"/>
      <c r="AJ37" s="26"/>
      <c r="AK37" s="29"/>
      <c r="AL37" s="26"/>
      <c r="AM37" s="26"/>
      <c r="AN37" s="26"/>
      <c r="AO37" s="26"/>
      <c r="AP37" s="26"/>
      <c r="AQ37" s="29">
        <f t="shared" si="0"/>
        <v>0</v>
      </c>
      <c r="AR37" s="29">
        <v>0</v>
      </c>
      <c r="AS37" s="29">
        <v>0</v>
      </c>
      <c r="AT37" s="29">
        <v>0</v>
      </c>
      <c r="AU37" s="29">
        <v>0</v>
      </c>
      <c r="AV37" s="29">
        <v>6</v>
      </c>
    </row>
    <row r="38" spans="3:48" ht="21.75" customHeight="1">
      <c r="C38" s="27" t="s">
        <v>225</v>
      </c>
      <c r="D38" s="26" t="s">
        <v>280</v>
      </c>
      <c r="E38" s="87" t="s">
        <v>330</v>
      </c>
      <c r="F38" s="87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9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9"/>
      <c r="AL38" s="26"/>
      <c r="AM38" s="26"/>
      <c r="AN38" s="26"/>
      <c r="AO38" s="26"/>
      <c r="AP38" s="26"/>
      <c r="AQ38" s="29">
        <f t="shared" si="0"/>
        <v>0</v>
      </c>
      <c r="AR38" s="29">
        <v>0</v>
      </c>
      <c r="AS38" s="29">
        <v>0</v>
      </c>
      <c r="AT38" s="29">
        <v>0</v>
      </c>
      <c r="AU38" s="29">
        <v>0</v>
      </c>
      <c r="AV38" s="29">
        <v>0</v>
      </c>
    </row>
    <row r="39" spans="3:48" ht="21.75" customHeight="1">
      <c r="C39" s="27" t="s">
        <v>226</v>
      </c>
      <c r="D39" s="26" t="s">
        <v>281</v>
      </c>
      <c r="E39" s="87" t="s">
        <v>331</v>
      </c>
      <c r="F39" s="87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9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9"/>
      <c r="AL39" s="26"/>
      <c r="AM39" s="26"/>
      <c r="AN39" s="26"/>
      <c r="AO39" s="26"/>
      <c r="AP39" s="26"/>
      <c r="AQ39" s="29">
        <f t="shared" si="0"/>
        <v>0</v>
      </c>
      <c r="AR39" s="29">
        <v>0</v>
      </c>
      <c r="AS39" s="29">
        <v>0</v>
      </c>
      <c r="AT39" s="29">
        <v>0</v>
      </c>
      <c r="AU39" s="29">
        <v>0</v>
      </c>
      <c r="AV39" s="29">
        <v>0</v>
      </c>
    </row>
    <row r="40" spans="3:48" ht="21.75" customHeight="1">
      <c r="C40" s="27" t="s">
        <v>227</v>
      </c>
      <c r="D40" s="26" t="s">
        <v>282</v>
      </c>
      <c r="E40" s="87" t="s">
        <v>332</v>
      </c>
      <c r="F40" s="87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9"/>
      <c r="T40" s="26"/>
      <c r="U40" s="26"/>
      <c r="V40" s="26"/>
      <c r="W40" s="26"/>
      <c r="X40" s="26"/>
      <c r="Y40" s="26"/>
      <c r="Z40" s="26"/>
      <c r="AA40" s="26" t="s">
        <v>407</v>
      </c>
      <c r="AB40" s="26"/>
      <c r="AC40" s="26"/>
      <c r="AD40" s="26"/>
      <c r="AE40" s="26"/>
      <c r="AF40" s="26"/>
      <c r="AG40" s="26">
        <v>0.85000000000000009</v>
      </c>
      <c r="AH40" s="26"/>
      <c r="AI40" s="26"/>
      <c r="AJ40" s="26" t="s">
        <v>404</v>
      </c>
      <c r="AK40" s="29"/>
      <c r="AL40" s="26"/>
      <c r="AM40" s="26"/>
      <c r="AN40" s="26"/>
      <c r="AO40" s="26"/>
      <c r="AP40" s="26"/>
      <c r="AQ40" s="29">
        <f t="shared" si="0"/>
        <v>0</v>
      </c>
      <c r="AR40" s="29">
        <v>0</v>
      </c>
      <c r="AS40" s="29">
        <v>1.25</v>
      </c>
      <c r="AT40" s="29">
        <v>0</v>
      </c>
      <c r="AU40" s="29">
        <v>0</v>
      </c>
      <c r="AV40" s="29">
        <v>1</v>
      </c>
    </row>
    <row r="41" spans="3:48" ht="21.75" customHeight="1">
      <c r="C41" s="27" t="s">
        <v>228</v>
      </c>
      <c r="D41" s="26" t="s">
        <v>283</v>
      </c>
      <c r="E41" s="87" t="s">
        <v>333</v>
      </c>
      <c r="F41" s="87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9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 t="s">
        <v>422</v>
      </c>
      <c r="AI41" s="26"/>
      <c r="AJ41" s="26" t="s">
        <v>402</v>
      </c>
      <c r="AK41" s="29"/>
      <c r="AL41" s="26"/>
      <c r="AM41" s="26"/>
      <c r="AN41" s="26"/>
      <c r="AO41" s="26"/>
      <c r="AP41" s="26"/>
      <c r="AQ41" s="29">
        <f t="shared" si="0"/>
        <v>0</v>
      </c>
      <c r="AR41" s="29">
        <v>0</v>
      </c>
      <c r="AS41" s="29">
        <v>0</v>
      </c>
      <c r="AT41" s="29">
        <v>1.2</v>
      </c>
      <c r="AU41" s="29">
        <v>0</v>
      </c>
      <c r="AV41" s="29">
        <v>5</v>
      </c>
    </row>
    <row r="42" spans="3:48" ht="21.75" customHeight="1">
      <c r="C42" s="27" t="s">
        <v>229</v>
      </c>
      <c r="D42" s="26" t="s">
        <v>284</v>
      </c>
      <c r="E42" s="87" t="s">
        <v>334</v>
      </c>
      <c r="F42" s="87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9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 t="s">
        <v>423</v>
      </c>
      <c r="AI42" s="26"/>
      <c r="AJ42" s="26" t="s">
        <v>404</v>
      </c>
      <c r="AK42" s="29"/>
      <c r="AL42" s="26"/>
      <c r="AM42" s="26"/>
      <c r="AN42" s="26"/>
      <c r="AO42" s="26"/>
      <c r="AP42" s="26"/>
      <c r="AQ42" s="29">
        <f t="shared" si="0"/>
        <v>0</v>
      </c>
      <c r="AR42" s="29">
        <v>0</v>
      </c>
      <c r="AS42" s="29">
        <v>0</v>
      </c>
      <c r="AT42" s="29">
        <v>9.5</v>
      </c>
      <c r="AU42" s="29">
        <v>0</v>
      </c>
      <c r="AV42" s="29">
        <v>1</v>
      </c>
    </row>
    <row r="43" spans="3:48" ht="21.75" customHeight="1">
      <c r="C43" s="27" t="s">
        <v>230</v>
      </c>
      <c r="D43" s="26" t="s">
        <v>285</v>
      </c>
      <c r="E43" s="87" t="s">
        <v>335</v>
      </c>
      <c r="F43" s="87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9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 t="s">
        <v>404</v>
      </c>
      <c r="AE43" s="26"/>
      <c r="AF43" s="26"/>
      <c r="AG43" s="26"/>
      <c r="AH43" s="26"/>
      <c r="AI43" s="26"/>
      <c r="AJ43" s="26"/>
      <c r="AK43" s="29"/>
      <c r="AL43" s="26"/>
      <c r="AM43" s="26"/>
      <c r="AN43" s="26"/>
      <c r="AO43" s="26"/>
      <c r="AP43" s="26"/>
      <c r="AQ43" s="29">
        <f t="shared" si="0"/>
        <v>0</v>
      </c>
      <c r="AR43" s="29">
        <v>0</v>
      </c>
      <c r="AS43" s="29">
        <v>0</v>
      </c>
      <c r="AT43" s="29">
        <v>0</v>
      </c>
      <c r="AU43" s="29">
        <v>0</v>
      </c>
      <c r="AV43" s="29">
        <v>1</v>
      </c>
    </row>
    <row r="44" spans="3:48" ht="21.75" customHeight="1">
      <c r="C44" s="27" t="s">
        <v>231</v>
      </c>
      <c r="D44" s="26" t="s">
        <v>286</v>
      </c>
      <c r="E44" s="87" t="s">
        <v>336</v>
      </c>
      <c r="F44" s="87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9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 t="s">
        <v>424</v>
      </c>
      <c r="AG44" s="26"/>
      <c r="AH44" s="26"/>
      <c r="AI44" s="26"/>
      <c r="AJ44" s="26" t="s">
        <v>404</v>
      </c>
      <c r="AK44" s="29"/>
      <c r="AL44" s="26"/>
      <c r="AM44" s="26"/>
      <c r="AN44" s="26"/>
      <c r="AO44" s="26"/>
      <c r="AP44" s="26"/>
      <c r="AQ44" s="29">
        <f t="shared" si="0"/>
        <v>0</v>
      </c>
      <c r="AR44" s="29">
        <v>2.5</v>
      </c>
      <c r="AS44" s="29">
        <v>0</v>
      </c>
      <c r="AT44" s="29">
        <v>0</v>
      </c>
      <c r="AU44" s="29">
        <v>0</v>
      </c>
      <c r="AV44" s="29">
        <v>1</v>
      </c>
    </row>
    <row r="45" spans="3:48" ht="21.75" customHeight="1">
      <c r="C45" s="27" t="s">
        <v>232</v>
      </c>
      <c r="D45" s="26" t="s">
        <v>287</v>
      </c>
      <c r="E45" s="87" t="s">
        <v>337</v>
      </c>
      <c r="F45" s="87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9"/>
      <c r="T45" s="26"/>
      <c r="U45" s="26"/>
      <c r="V45" s="26"/>
      <c r="W45" s="26"/>
      <c r="X45" s="26"/>
      <c r="Y45" s="26"/>
      <c r="Z45" s="26"/>
      <c r="AA45" s="26" t="s">
        <v>413</v>
      </c>
      <c r="AB45" s="26"/>
      <c r="AC45" s="26"/>
      <c r="AD45" s="26"/>
      <c r="AE45" s="26"/>
      <c r="AF45" s="26"/>
      <c r="AG45" s="26">
        <v>3.15</v>
      </c>
      <c r="AH45" s="26"/>
      <c r="AI45" s="26"/>
      <c r="AJ45" s="26" t="s">
        <v>404</v>
      </c>
      <c r="AK45" s="29"/>
      <c r="AL45" s="26"/>
      <c r="AM45" s="26"/>
      <c r="AN45" s="26"/>
      <c r="AO45" s="26"/>
      <c r="AP45" s="26"/>
      <c r="AQ45" s="29">
        <f t="shared" si="0"/>
        <v>0</v>
      </c>
      <c r="AR45" s="29">
        <v>0</v>
      </c>
      <c r="AS45" s="29">
        <v>4.05</v>
      </c>
      <c r="AT45" s="29">
        <v>0</v>
      </c>
      <c r="AU45" s="29">
        <v>0</v>
      </c>
      <c r="AV45" s="29">
        <v>1</v>
      </c>
    </row>
    <row r="46" spans="3:48" ht="21.75" customHeight="1">
      <c r="C46" s="27" t="s">
        <v>233</v>
      </c>
      <c r="D46" s="26" t="s">
        <v>288</v>
      </c>
      <c r="E46" s="87" t="s">
        <v>338</v>
      </c>
      <c r="F46" s="87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9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 t="s">
        <v>402</v>
      </c>
      <c r="AI46" s="26"/>
      <c r="AJ46" s="26" t="s">
        <v>404</v>
      </c>
      <c r="AK46" s="29"/>
      <c r="AL46" s="26"/>
      <c r="AM46" s="26"/>
      <c r="AN46" s="26"/>
      <c r="AO46" s="26"/>
      <c r="AP46" s="26"/>
      <c r="AQ46" s="29">
        <f t="shared" si="0"/>
        <v>0</v>
      </c>
      <c r="AR46" s="29">
        <v>0</v>
      </c>
      <c r="AS46" s="29">
        <v>0</v>
      </c>
      <c r="AT46" s="29">
        <v>5</v>
      </c>
      <c r="AU46" s="29">
        <v>0</v>
      </c>
      <c r="AV46" s="29">
        <v>1</v>
      </c>
    </row>
    <row r="47" spans="3:48" ht="21.75" customHeight="1">
      <c r="C47" s="27" t="s">
        <v>234</v>
      </c>
      <c r="D47" s="26" t="s">
        <v>289</v>
      </c>
      <c r="E47" s="87" t="s">
        <v>339</v>
      </c>
      <c r="F47" s="87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9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9"/>
      <c r="AL47" s="26"/>
      <c r="AM47" s="26"/>
      <c r="AN47" s="26" t="s">
        <v>432</v>
      </c>
      <c r="AO47" s="26"/>
      <c r="AP47" s="26" t="s">
        <v>404</v>
      </c>
      <c r="AQ47" s="29">
        <f t="shared" si="0"/>
        <v>0</v>
      </c>
      <c r="AR47" s="29">
        <v>0</v>
      </c>
      <c r="AS47" s="29">
        <v>0</v>
      </c>
      <c r="AT47" s="29">
        <v>6.8</v>
      </c>
      <c r="AU47" s="29">
        <v>0</v>
      </c>
      <c r="AV47" s="29">
        <v>1</v>
      </c>
    </row>
    <row r="48" spans="3:48" ht="21.75" customHeight="1">
      <c r="C48" s="27" t="s">
        <v>235</v>
      </c>
      <c r="D48" s="26" t="s">
        <v>290</v>
      </c>
      <c r="E48" s="87" t="s">
        <v>340</v>
      </c>
      <c r="F48" s="87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9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9"/>
      <c r="AL48" s="26"/>
      <c r="AM48" s="26"/>
      <c r="AN48" s="26" t="s">
        <v>433</v>
      </c>
      <c r="AO48" s="26"/>
      <c r="AP48" s="26" t="s">
        <v>404</v>
      </c>
      <c r="AQ48" s="29">
        <f t="shared" si="0"/>
        <v>0</v>
      </c>
      <c r="AR48" s="29">
        <v>0</v>
      </c>
      <c r="AS48" s="29">
        <v>0</v>
      </c>
      <c r="AT48" s="29">
        <v>13</v>
      </c>
      <c r="AU48" s="29">
        <v>0</v>
      </c>
      <c r="AV48" s="29">
        <v>1</v>
      </c>
    </row>
    <row r="49" spans="3:48" ht="21.75" customHeight="1">
      <c r="C49" s="27" t="s">
        <v>236</v>
      </c>
      <c r="D49" s="26" t="s">
        <v>291</v>
      </c>
      <c r="E49" s="87" t="s">
        <v>341</v>
      </c>
      <c r="F49" s="87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9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9"/>
      <c r="AL49" s="26"/>
      <c r="AM49" s="26"/>
      <c r="AN49" s="26"/>
      <c r="AO49" s="26"/>
      <c r="AP49" s="26" t="s">
        <v>404</v>
      </c>
      <c r="AQ49" s="29">
        <f t="shared" si="0"/>
        <v>0</v>
      </c>
      <c r="AR49" s="29">
        <v>0</v>
      </c>
      <c r="AS49" s="29">
        <v>0</v>
      </c>
      <c r="AT49" s="29">
        <v>0</v>
      </c>
      <c r="AU49" s="29">
        <v>0</v>
      </c>
      <c r="AV49" s="29">
        <v>1</v>
      </c>
    </row>
    <row r="50" spans="3:48" ht="21.75" customHeight="1">
      <c r="C50" s="27" t="s">
        <v>237</v>
      </c>
      <c r="D50" s="26" t="s">
        <v>292</v>
      </c>
      <c r="E50" s="87" t="s">
        <v>342</v>
      </c>
      <c r="F50" s="87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9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9"/>
      <c r="AL50" s="26"/>
      <c r="AM50" s="26"/>
      <c r="AN50" s="26"/>
      <c r="AO50" s="26"/>
      <c r="AP50" s="26"/>
      <c r="AQ50" s="29">
        <f t="shared" si="0"/>
        <v>0</v>
      </c>
      <c r="AR50" s="29">
        <v>0</v>
      </c>
      <c r="AS50" s="29">
        <v>0</v>
      </c>
      <c r="AT50" s="29">
        <v>0</v>
      </c>
      <c r="AU50" s="29">
        <v>0</v>
      </c>
      <c r="AV50" s="29">
        <v>0</v>
      </c>
    </row>
    <row r="51" spans="3:48" ht="21.75" customHeight="1">
      <c r="C51" s="27" t="s">
        <v>238</v>
      </c>
      <c r="D51" s="26" t="s">
        <v>293</v>
      </c>
      <c r="E51" s="87" t="s">
        <v>343</v>
      </c>
      <c r="F51" s="87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9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9"/>
      <c r="AL51" s="26"/>
      <c r="AM51" s="26"/>
      <c r="AN51" s="26"/>
      <c r="AO51" s="26"/>
      <c r="AP51" s="26"/>
      <c r="AQ51" s="29">
        <f t="shared" si="0"/>
        <v>0</v>
      </c>
      <c r="AR51" s="29">
        <v>0</v>
      </c>
      <c r="AS51" s="29">
        <v>0</v>
      </c>
      <c r="AT51" s="29">
        <v>0</v>
      </c>
      <c r="AU51" s="29">
        <v>0</v>
      </c>
      <c r="AV51" s="29">
        <v>0</v>
      </c>
    </row>
    <row r="52" spans="3:48" ht="21.75" customHeight="1">
      <c r="C52" s="27" t="s">
        <v>239</v>
      </c>
      <c r="D52" s="26" t="s">
        <v>294</v>
      </c>
      <c r="E52" s="87" t="s">
        <v>344</v>
      </c>
      <c r="F52" s="87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9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9"/>
      <c r="AL52" s="26"/>
      <c r="AM52" s="26"/>
      <c r="AN52" s="26"/>
      <c r="AO52" s="26"/>
      <c r="AP52" s="26"/>
      <c r="AQ52" s="29">
        <f t="shared" si="0"/>
        <v>0</v>
      </c>
      <c r="AR52" s="29">
        <v>0</v>
      </c>
      <c r="AS52" s="29">
        <v>0</v>
      </c>
      <c r="AT52" s="29">
        <v>0</v>
      </c>
      <c r="AU52" s="29">
        <v>0</v>
      </c>
      <c r="AV52" s="29">
        <v>0</v>
      </c>
    </row>
    <row r="53" spans="3:48" ht="21.75" customHeight="1">
      <c r="C53" s="27" t="s">
        <v>240</v>
      </c>
      <c r="D53" s="26" t="s">
        <v>295</v>
      </c>
      <c r="E53" s="87" t="s">
        <v>345</v>
      </c>
      <c r="F53" s="87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9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9"/>
      <c r="AL53" s="26"/>
      <c r="AM53" s="26"/>
      <c r="AN53" s="26"/>
      <c r="AO53" s="26"/>
      <c r="AP53" s="26"/>
      <c r="AQ53" s="29">
        <f t="shared" si="0"/>
        <v>0</v>
      </c>
      <c r="AR53" s="29">
        <v>0</v>
      </c>
      <c r="AS53" s="29">
        <v>0</v>
      </c>
      <c r="AT53" s="29">
        <v>0</v>
      </c>
      <c r="AU53" s="29">
        <v>0</v>
      </c>
      <c r="AV53" s="29">
        <v>0</v>
      </c>
    </row>
    <row r="54" spans="3:48" ht="21.75" customHeight="1">
      <c r="C54" s="27" t="s">
        <v>241</v>
      </c>
      <c r="D54" s="26" t="s">
        <v>296</v>
      </c>
      <c r="E54" s="87" t="s">
        <v>346</v>
      </c>
      <c r="F54" s="87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9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9"/>
      <c r="AL54" s="26"/>
      <c r="AM54" s="26"/>
      <c r="AN54" s="26"/>
      <c r="AO54" s="26"/>
      <c r="AP54" s="26"/>
      <c r="AQ54" s="29">
        <f t="shared" si="0"/>
        <v>0</v>
      </c>
      <c r="AR54" s="29">
        <v>0</v>
      </c>
      <c r="AS54" s="29">
        <v>0</v>
      </c>
      <c r="AT54" s="29">
        <v>0</v>
      </c>
      <c r="AU54" s="29">
        <v>0</v>
      </c>
      <c r="AV54" s="29">
        <v>0</v>
      </c>
    </row>
    <row r="55" spans="3:48" ht="21.75" customHeight="1">
      <c r="C55" s="27" t="s">
        <v>242</v>
      </c>
      <c r="D55" s="26" t="s">
        <v>297</v>
      </c>
      <c r="E55" s="87" t="s">
        <v>347</v>
      </c>
      <c r="F55" s="87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9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9"/>
      <c r="AL55" s="26"/>
      <c r="AM55" s="26"/>
      <c r="AN55" s="26"/>
      <c r="AO55" s="26"/>
      <c r="AP55" s="26"/>
      <c r="AQ55" s="29">
        <f t="shared" si="0"/>
        <v>0</v>
      </c>
      <c r="AR55" s="29">
        <v>0</v>
      </c>
      <c r="AS55" s="29">
        <v>0</v>
      </c>
      <c r="AT55" s="29">
        <v>0</v>
      </c>
      <c r="AU55" s="29">
        <v>0</v>
      </c>
      <c r="AV55" s="29">
        <v>0</v>
      </c>
    </row>
    <row r="56" spans="3:48" ht="21.75" customHeight="1">
      <c r="C56" s="27" t="s">
        <v>243</v>
      </c>
      <c r="D56" s="26" t="s">
        <v>298</v>
      </c>
      <c r="E56" s="87" t="s">
        <v>348</v>
      </c>
      <c r="F56" s="87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9"/>
      <c r="T56" s="26"/>
      <c r="U56" s="26"/>
      <c r="V56" s="26">
        <v>5</v>
      </c>
      <c r="W56" s="26"/>
      <c r="X56" s="26">
        <v>4</v>
      </c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9"/>
      <c r="AL56" s="26"/>
      <c r="AM56" s="26"/>
      <c r="AN56" s="26"/>
      <c r="AO56" s="26"/>
      <c r="AP56" s="26"/>
      <c r="AQ56" s="29">
        <f t="shared" si="0"/>
        <v>0</v>
      </c>
      <c r="AR56" s="29">
        <v>0</v>
      </c>
      <c r="AS56" s="29">
        <v>0</v>
      </c>
      <c r="AT56" s="29">
        <v>5</v>
      </c>
      <c r="AU56" s="29">
        <v>0</v>
      </c>
      <c r="AV56" s="29">
        <v>4</v>
      </c>
    </row>
    <row r="57" spans="3:48" ht="21.75" customHeight="1">
      <c r="C57" s="27" t="s">
        <v>244</v>
      </c>
      <c r="D57" s="26" t="s">
        <v>299</v>
      </c>
      <c r="E57" s="87" t="s">
        <v>349</v>
      </c>
      <c r="F57" s="87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9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9"/>
      <c r="AL57" s="26"/>
      <c r="AM57" s="26"/>
      <c r="AN57" s="26"/>
      <c r="AO57" s="26"/>
      <c r="AP57" s="26"/>
      <c r="AQ57" s="29">
        <f t="shared" si="0"/>
        <v>0</v>
      </c>
      <c r="AR57" s="29">
        <v>0</v>
      </c>
      <c r="AS57" s="29">
        <v>0</v>
      </c>
      <c r="AT57" s="29">
        <v>0</v>
      </c>
      <c r="AU57" s="29">
        <v>0</v>
      </c>
      <c r="AV57" s="29">
        <v>0</v>
      </c>
    </row>
    <row r="58" spans="3:48" ht="21.75" customHeight="1">
      <c r="C58" s="27" t="s">
        <v>245</v>
      </c>
      <c r="D58" s="26" t="s">
        <v>300</v>
      </c>
      <c r="E58" s="87" t="s">
        <v>350</v>
      </c>
      <c r="F58" s="87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9"/>
      <c r="T58" s="26"/>
      <c r="U58" s="26"/>
      <c r="V58" s="26"/>
      <c r="W58" s="26"/>
      <c r="X58" s="26"/>
      <c r="Y58" s="26"/>
      <c r="Z58" s="26">
        <v>8</v>
      </c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9"/>
      <c r="AL58" s="26"/>
      <c r="AM58" s="26"/>
      <c r="AN58" s="26"/>
      <c r="AO58" s="26"/>
      <c r="AP58" s="26"/>
      <c r="AQ58" s="29">
        <f t="shared" si="0"/>
        <v>0</v>
      </c>
      <c r="AR58" s="29">
        <v>8</v>
      </c>
      <c r="AS58" s="29">
        <v>0</v>
      </c>
      <c r="AT58" s="29">
        <v>0</v>
      </c>
      <c r="AU58" s="29">
        <v>0</v>
      </c>
      <c r="AV58" s="29">
        <v>0</v>
      </c>
    </row>
    <row r="59" spans="3:48" ht="21.75" customHeight="1">
      <c r="C59" s="27" t="s">
        <v>246</v>
      </c>
      <c r="D59" s="26" t="s">
        <v>267</v>
      </c>
      <c r="E59" s="87"/>
      <c r="F59" s="87"/>
      <c r="G59" s="26"/>
      <c r="H59" s="26"/>
      <c r="I59" s="26"/>
      <c r="J59" s="26"/>
      <c r="K59" s="26"/>
      <c r="L59" s="26"/>
      <c r="M59" s="26"/>
      <c r="N59" s="26">
        <v>20.6</v>
      </c>
      <c r="O59" s="26">
        <v>0</v>
      </c>
      <c r="P59" s="26">
        <v>15.3</v>
      </c>
      <c r="Q59" s="26">
        <v>0</v>
      </c>
      <c r="R59" s="26">
        <v>5</v>
      </c>
      <c r="S59" s="29"/>
      <c r="T59" s="26">
        <v>8</v>
      </c>
      <c r="U59" s="26">
        <v>0</v>
      </c>
      <c r="V59" s="26">
        <v>51</v>
      </c>
      <c r="W59" s="26">
        <v>0</v>
      </c>
      <c r="X59" s="26">
        <v>0</v>
      </c>
      <c r="Y59" s="26"/>
      <c r="Z59" s="26">
        <v>58</v>
      </c>
      <c r="AA59" s="26">
        <v>0</v>
      </c>
      <c r="AB59" s="26">
        <v>319</v>
      </c>
      <c r="AC59" s="26">
        <v>0</v>
      </c>
      <c r="AD59" s="26">
        <v>5</v>
      </c>
      <c r="AE59" s="26"/>
      <c r="AF59" s="26">
        <v>46.2</v>
      </c>
      <c r="AG59" s="26">
        <v>0</v>
      </c>
      <c r="AH59" s="26">
        <v>96</v>
      </c>
      <c r="AI59" s="26">
        <v>0</v>
      </c>
      <c r="AJ59" s="26">
        <v>5</v>
      </c>
      <c r="AK59" s="29"/>
      <c r="AL59" s="26">
        <v>7.5</v>
      </c>
      <c r="AM59" s="26">
        <v>0</v>
      </c>
      <c r="AN59" s="26">
        <v>24</v>
      </c>
      <c r="AO59" s="26">
        <v>0</v>
      </c>
      <c r="AP59" s="26">
        <v>1</v>
      </c>
      <c r="AQ59" s="29">
        <f t="shared" si="0"/>
        <v>0</v>
      </c>
      <c r="AR59" s="29">
        <v>140.30000000000001</v>
      </c>
      <c r="AS59" s="29">
        <v>0</v>
      </c>
      <c r="AT59" s="29">
        <v>505.3</v>
      </c>
      <c r="AU59" s="29">
        <v>0</v>
      </c>
      <c r="AV59" s="29">
        <v>16</v>
      </c>
    </row>
    <row r="60" spans="3:48" ht="21.75" customHeight="1">
      <c r="C60" s="27" t="s">
        <v>247</v>
      </c>
      <c r="D60" s="26" t="s">
        <v>301</v>
      </c>
      <c r="E60" s="87" t="s">
        <v>351</v>
      </c>
      <c r="F60" s="87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9"/>
      <c r="T60" s="26"/>
      <c r="U60" s="26"/>
      <c r="V60" s="26"/>
      <c r="W60" s="26"/>
      <c r="X60" s="26"/>
      <c r="Y60" s="26"/>
      <c r="Z60" s="26"/>
      <c r="AA60" s="26"/>
      <c r="AB60" s="26" t="s">
        <v>416</v>
      </c>
      <c r="AC60" s="26"/>
      <c r="AD60" s="26"/>
      <c r="AE60" s="26"/>
      <c r="AF60" s="26"/>
      <c r="AG60" s="26"/>
      <c r="AH60" s="26"/>
      <c r="AI60" s="26"/>
      <c r="AJ60" s="26"/>
      <c r="AK60" s="29"/>
      <c r="AL60" s="26"/>
      <c r="AM60" s="26"/>
      <c r="AN60" s="26"/>
      <c r="AO60" s="26"/>
      <c r="AP60" s="26"/>
      <c r="AQ60" s="29">
        <f t="shared" si="0"/>
        <v>0</v>
      </c>
      <c r="AR60" s="29">
        <v>0</v>
      </c>
      <c r="AS60" s="29">
        <v>0</v>
      </c>
      <c r="AT60" s="29">
        <v>76</v>
      </c>
      <c r="AU60" s="29">
        <v>0</v>
      </c>
      <c r="AV60" s="29">
        <v>0</v>
      </c>
    </row>
    <row r="61" spans="3:48" ht="21.75" customHeight="1">
      <c r="C61" s="27" t="s">
        <v>248</v>
      </c>
      <c r="D61" s="26" t="s">
        <v>302</v>
      </c>
      <c r="E61" s="87" t="s">
        <v>352</v>
      </c>
      <c r="F61" s="87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9"/>
      <c r="T61" s="26"/>
      <c r="U61" s="26"/>
      <c r="V61" s="26"/>
      <c r="W61" s="26"/>
      <c r="X61" s="26"/>
      <c r="Y61" s="26"/>
      <c r="Z61" s="26"/>
      <c r="AA61" s="26"/>
      <c r="AB61" s="26" t="s">
        <v>416</v>
      </c>
      <c r="AC61" s="26"/>
      <c r="AD61" s="26"/>
      <c r="AE61" s="26"/>
      <c r="AF61" s="26"/>
      <c r="AG61" s="26"/>
      <c r="AH61" s="26"/>
      <c r="AI61" s="26"/>
      <c r="AJ61" s="26"/>
      <c r="AK61" s="29"/>
      <c r="AL61" s="26"/>
      <c r="AM61" s="26"/>
      <c r="AN61" s="26"/>
      <c r="AO61" s="26"/>
      <c r="AP61" s="26"/>
      <c r="AQ61" s="29">
        <f t="shared" si="0"/>
        <v>0</v>
      </c>
      <c r="AR61" s="29">
        <v>0</v>
      </c>
      <c r="AS61" s="29">
        <v>0</v>
      </c>
      <c r="AT61" s="29">
        <v>76</v>
      </c>
      <c r="AU61" s="29">
        <v>0</v>
      </c>
      <c r="AV61" s="29">
        <v>0</v>
      </c>
    </row>
    <row r="62" spans="3:48" ht="21.75" customHeight="1">
      <c r="C62" s="27" t="s">
        <v>249</v>
      </c>
      <c r="D62" s="26" t="s">
        <v>303</v>
      </c>
      <c r="E62" s="87" t="s">
        <v>353</v>
      </c>
      <c r="F62" s="87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9"/>
      <c r="T62" s="26"/>
      <c r="U62" s="26"/>
      <c r="V62" s="26"/>
      <c r="W62" s="26"/>
      <c r="X62" s="26"/>
      <c r="Y62" s="26"/>
      <c r="Z62" s="26">
        <v>50</v>
      </c>
      <c r="AA62" s="26"/>
      <c r="AB62" s="26">
        <v>110</v>
      </c>
      <c r="AC62" s="26"/>
      <c r="AD62" s="26"/>
      <c r="AE62" s="26"/>
      <c r="AF62" s="26"/>
      <c r="AG62" s="26"/>
      <c r="AH62" s="26"/>
      <c r="AI62" s="26"/>
      <c r="AJ62" s="26"/>
      <c r="AK62" s="29"/>
      <c r="AL62" s="26"/>
      <c r="AM62" s="26"/>
      <c r="AN62" s="26"/>
      <c r="AO62" s="26"/>
      <c r="AP62" s="26"/>
      <c r="AQ62" s="29">
        <f t="shared" si="0"/>
        <v>0</v>
      </c>
      <c r="AR62" s="29">
        <v>50</v>
      </c>
      <c r="AS62" s="29">
        <v>0</v>
      </c>
      <c r="AT62" s="29">
        <v>110</v>
      </c>
      <c r="AU62" s="29">
        <v>0</v>
      </c>
      <c r="AV62" s="29">
        <v>0</v>
      </c>
    </row>
    <row r="63" spans="3:48" ht="21.75" customHeight="1">
      <c r="C63" s="27" t="s">
        <v>250</v>
      </c>
      <c r="D63" s="26" t="s">
        <v>304</v>
      </c>
      <c r="E63" s="87" t="s">
        <v>354</v>
      </c>
      <c r="F63" s="87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9"/>
      <c r="T63" s="26"/>
      <c r="U63" s="26"/>
      <c r="V63" s="26"/>
      <c r="W63" s="26"/>
      <c r="X63" s="26"/>
      <c r="Y63" s="26"/>
      <c r="Z63" s="26"/>
      <c r="AA63" s="26"/>
      <c r="AB63" s="26" t="s">
        <v>417</v>
      </c>
      <c r="AC63" s="26"/>
      <c r="AD63" s="26"/>
      <c r="AE63" s="26"/>
      <c r="AF63" s="26"/>
      <c r="AG63" s="26"/>
      <c r="AH63" s="26"/>
      <c r="AI63" s="26"/>
      <c r="AJ63" s="26"/>
      <c r="AK63" s="29"/>
      <c r="AL63" s="26"/>
      <c r="AM63" s="26"/>
      <c r="AN63" s="26"/>
      <c r="AO63" s="26"/>
      <c r="AP63" s="26"/>
      <c r="AQ63" s="29">
        <f t="shared" si="0"/>
        <v>0</v>
      </c>
      <c r="AR63" s="29">
        <v>0</v>
      </c>
      <c r="AS63" s="29">
        <v>0</v>
      </c>
      <c r="AT63" s="29">
        <v>25</v>
      </c>
      <c r="AU63" s="29">
        <v>0</v>
      </c>
      <c r="AV63" s="29">
        <v>0</v>
      </c>
    </row>
    <row r="64" spans="3:48" ht="21.75" customHeight="1">
      <c r="C64" s="27" t="s">
        <v>251</v>
      </c>
      <c r="D64" s="26" t="s">
        <v>305</v>
      </c>
      <c r="E64" s="87" t="s">
        <v>355</v>
      </c>
      <c r="F64" s="87"/>
      <c r="G64" s="26"/>
      <c r="H64" s="26"/>
      <c r="I64" s="26"/>
      <c r="J64" s="26"/>
      <c r="K64" s="26"/>
      <c r="L64" s="26"/>
      <c r="M64" s="26"/>
      <c r="N64" s="26">
        <v>12.6</v>
      </c>
      <c r="O64" s="26"/>
      <c r="P64" s="26">
        <v>7.3</v>
      </c>
      <c r="Q64" s="26"/>
      <c r="R64" s="26"/>
      <c r="S64" s="29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9"/>
      <c r="AL64" s="26"/>
      <c r="AM64" s="26"/>
      <c r="AN64" s="26"/>
      <c r="AO64" s="26"/>
      <c r="AP64" s="26"/>
      <c r="AQ64" s="29">
        <f t="shared" si="0"/>
        <v>0</v>
      </c>
      <c r="AR64" s="29">
        <v>12.6</v>
      </c>
      <c r="AS64" s="29">
        <v>0</v>
      </c>
      <c r="AT64" s="29">
        <v>7.3</v>
      </c>
      <c r="AU64" s="29">
        <v>0</v>
      </c>
      <c r="AV64" s="29">
        <v>0</v>
      </c>
    </row>
    <row r="65" spans="3:48" ht="21.75" customHeight="1">
      <c r="C65" s="27" t="s">
        <v>252</v>
      </c>
      <c r="D65" s="26" t="s">
        <v>306</v>
      </c>
      <c r="E65" s="87" t="s">
        <v>356</v>
      </c>
      <c r="F65" s="87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9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>
        <v>8</v>
      </c>
      <c r="AG65" s="26"/>
      <c r="AH65" s="26" t="s">
        <v>428</v>
      </c>
      <c r="AI65" s="26"/>
      <c r="AJ65" s="26"/>
      <c r="AK65" s="29"/>
      <c r="AL65" s="26"/>
      <c r="AM65" s="26"/>
      <c r="AN65" s="26"/>
      <c r="AO65" s="26"/>
      <c r="AP65" s="26"/>
      <c r="AQ65" s="29">
        <f t="shared" si="0"/>
        <v>0</v>
      </c>
      <c r="AR65" s="29">
        <v>8</v>
      </c>
      <c r="AS65" s="29">
        <v>0</v>
      </c>
      <c r="AT65" s="29">
        <v>17</v>
      </c>
      <c r="AU65" s="29">
        <v>0</v>
      </c>
      <c r="AV65" s="29">
        <v>0</v>
      </c>
    </row>
    <row r="66" spans="3:48" ht="21.75" customHeight="1">
      <c r="C66" s="27" t="s">
        <v>253</v>
      </c>
      <c r="D66" s="26" t="s">
        <v>307</v>
      </c>
      <c r="E66" s="87" t="s">
        <v>357</v>
      </c>
      <c r="F66" s="87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9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>
        <v>5</v>
      </c>
      <c r="AG66" s="26"/>
      <c r="AH66" s="26" t="s">
        <v>429</v>
      </c>
      <c r="AI66" s="26"/>
      <c r="AJ66" s="26" t="s">
        <v>401</v>
      </c>
      <c r="AK66" s="29"/>
      <c r="AL66" s="26"/>
      <c r="AM66" s="26"/>
      <c r="AN66" s="26"/>
      <c r="AO66" s="26"/>
      <c r="AP66" s="26"/>
      <c r="AQ66" s="29">
        <f t="shared" si="0"/>
        <v>0</v>
      </c>
      <c r="AR66" s="29">
        <v>5</v>
      </c>
      <c r="AS66" s="29">
        <v>0</v>
      </c>
      <c r="AT66" s="29">
        <v>21</v>
      </c>
      <c r="AU66" s="29">
        <v>0</v>
      </c>
      <c r="AV66" s="29">
        <v>2</v>
      </c>
    </row>
    <row r="67" spans="3:48" ht="21.75" customHeight="1">
      <c r="C67" s="27" t="s">
        <v>254</v>
      </c>
      <c r="D67" s="26" t="s">
        <v>308</v>
      </c>
      <c r="E67" s="87" t="s">
        <v>358</v>
      </c>
      <c r="F67" s="87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9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 t="s">
        <v>430</v>
      </c>
      <c r="AI67" s="26"/>
      <c r="AJ67" s="26"/>
      <c r="AK67" s="29"/>
      <c r="AL67" s="26"/>
      <c r="AM67" s="26"/>
      <c r="AN67" s="26"/>
      <c r="AO67" s="26"/>
      <c r="AP67" s="26"/>
      <c r="AQ67" s="29">
        <f t="shared" si="0"/>
        <v>0</v>
      </c>
      <c r="AR67" s="29">
        <v>0</v>
      </c>
      <c r="AS67" s="29">
        <v>0</v>
      </c>
      <c r="AT67" s="29">
        <v>51</v>
      </c>
      <c r="AU67" s="29">
        <v>0</v>
      </c>
      <c r="AV67" s="29">
        <v>0</v>
      </c>
    </row>
    <row r="68" spans="3:48" ht="21.75" customHeight="1">
      <c r="C68" s="27" t="s">
        <v>255</v>
      </c>
      <c r="D68" s="26" t="s">
        <v>309</v>
      </c>
      <c r="E68" s="87" t="s">
        <v>359</v>
      </c>
      <c r="F68" s="87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9"/>
      <c r="T68" s="26">
        <v>8</v>
      </c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9"/>
      <c r="AL68" s="26"/>
      <c r="AM68" s="26"/>
      <c r="AN68" s="26"/>
      <c r="AO68" s="26"/>
      <c r="AP68" s="26"/>
      <c r="AQ68" s="29">
        <f t="shared" si="0"/>
        <v>0</v>
      </c>
      <c r="AR68" s="29">
        <v>8</v>
      </c>
      <c r="AS68" s="29">
        <v>0</v>
      </c>
      <c r="AT68" s="29">
        <v>0</v>
      </c>
      <c r="AU68" s="29">
        <v>0</v>
      </c>
      <c r="AV68" s="29">
        <v>0</v>
      </c>
    </row>
    <row r="69" spans="3:48" ht="21.75" customHeight="1">
      <c r="C69" s="27" t="s">
        <v>256</v>
      </c>
      <c r="D69" s="26" t="s">
        <v>310</v>
      </c>
      <c r="E69" s="87" t="s">
        <v>360</v>
      </c>
      <c r="F69" s="87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9"/>
      <c r="T69" s="26"/>
      <c r="U69" s="26"/>
      <c r="V69" s="26">
        <v>51</v>
      </c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9"/>
      <c r="AL69" s="26"/>
      <c r="AM69" s="26"/>
      <c r="AN69" s="26"/>
      <c r="AO69" s="26"/>
      <c r="AP69" s="26"/>
      <c r="AQ69" s="29">
        <f t="shared" si="0"/>
        <v>0</v>
      </c>
      <c r="AR69" s="29">
        <v>0</v>
      </c>
      <c r="AS69" s="29">
        <v>0</v>
      </c>
      <c r="AT69" s="29">
        <v>51</v>
      </c>
      <c r="AU69" s="29">
        <v>0</v>
      </c>
      <c r="AV69" s="29">
        <v>0</v>
      </c>
    </row>
    <row r="70" spans="3:48" ht="21.75" customHeight="1">
      <c r="C70" s="27" t="s">
        <v>257</v>
      </c>
      <c r="D70" s="26" t="s">
        <v>311</v>
      </c>
      <c r="E70" s="87" t="s">
        <v>361</v>
      </c>
      <c r="F70" s="87"/>
      <c r="G70" s="26"/>
      <c r="H70" s="26"/>
      <c r="I70" s="26"/>
      <c r="J70" s="26"/>
      <c r="K70" s="26"/>
      <c r="L70" s="26"/>
      <c r="M70" s="26"/>
      <c r="N70" s="26">
        <v>8</v>
      </c>
      <c r="O70" s="26"/>
      <c r="P70" s="26">
        <v>8</v>
      </c>
      <c r="Q70" s="26"/>
      <c r="R70" s="26">
        <v>5</v>
      </c>
      <c r="S70" s="29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9"/>
      <c r="AL70" s="26"/>
      <c r="AM70" s="26"/>
      <c r="AN70" s="26"/>
      <c r="AO70" s="26"/>
      <c r="AP70" s="26"/>
      <c r="AQ70" s="29">
        <f t="shared" si="0"/>
        <v>0</v>
      </c>
      <c r="AR70" s="29">
        <v>8</v>
      </c>
      <c r="AS70" s="29">
        <v>0</v>
      </c>
      <c r="AT70" s="29">
        <v>8</v>
      </c>
      <c r="AU70" s="29">
        <v>0</v>
      </c>
      <c r="AV70" s="29">
        <v>5</v>
      </c>
    </row>
    <row r="71" spans="3:48" ht="21.75" customHeight="1">
      <c r="C71" s="27" t="s">
        <v>258</v>
      </c>
      <c r="D71" s="26" t="s">
        <v>312</v>
      </c>
      <c r="E71" s="87" t="s">
        <v>362</v>
      </c>
      <c r="F71" s="87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9"/>
      <c r="T71" s="26"/>
      <c r="U71" s="26"/>
      <c r="V71" s="26"/>
      <c r="W71" s="26"/>
      <c r="X71" s="26"/>
      <c r="Y71" s="26"/>
      <c r="Z71" s="26">
        <v>8</v>
      </c>
      <c r="AA71" s="26"/>
      <c r="AB71" s="26" t="s">
        <v>419</v>
      </c>
      <c r="AC71" s="26"/>
      <c r="AD71" s="26">
        <v>5</v>
      </c>
      <c r="AE71" s="26"/>
      <c r="AF71" s="26"/>
      <c r="AG71" s="26"/>
      <c r="AH71" s="26"/>
      <c r="AI71" s="26"/>
      <c r="AJ71" s="26"/>
      <c r="AK71" s="29"/>
      <c r="AL71" s="26"/>
      <c r="AM71" s="26"/>
      <c r="AN71" s="26"/>
      <c r="AO71" s="26"/>
      <c r="AP71" s="26"/>
      <c r="AQ71" s="29">
        <f t="shared" si="0"/>
        <v>0</v>
      </c>
      <c r="AR71" s="29">
        <v>8</v>
      </c>
      <c r="AS71" s="29">
        <v>0</v>
      </c>
      <c r="AT71" s="29">
        <v>32</v>
      </c>
      <c r="AU71" s="29">
        <v>0</v>
      </c>
      <c r="AV71" s="29">
        <v>5</v>
      </c>
    </row>
    <row r="72" spans="3:48" ht="21.75" customHeight="1">
      <c r="C72" s="27" t="s">
        <v>259</v>
      </c>
      <c r="D72" s="26" t="s">
        <v>313</v>
      </c>
      <c r="E72" s="87" t="s">
        <v>363</v>
      </c>
      <c r="F72" s="87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9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>
        <v>12.6</v>
      </c>
      <c r="AG72" s="26"/>
      <c r="AH72" s="26"/>
      <c r="AI72" s="26"/>
      <c r="AJ72" s="26" t="s">
        <v>404</v>
      </c>
      <c r="AK72" s="29"/>
      <c r="AL72" s="26"/>
      <c r="AM72" s="26"/>
      <c r="AN72" s="26"/>
      <c r="AO72" s="26"/>
      <c r="AP72" s="26"/>
      <c r="AQ72" s="29">
        <f t="shared" si="0"/>
        <v>0</v>
      </c>
      <c r="AR72" s="29">
        <v>12.6</v>
      </c>
      <c r="AS72" s="29">
        <v>0</v>
      </c>
      <c r="AT72" s="29">
        <v>0</v>
      </c>
      <c r="AU72" s="29">
        <v>0</v>
      </c>
      <c r="AV72" s="29">
        <v>1</v>
      </c>
    </row>
    <row r="73" spans="3:48" ht="21.75" customHeight="1">
      <c r="C73" s="27" t="s">
        <v>260</v>
      </c>
      <c r="D73" s="26" t="s">
        <v>314</v>
      </c>
      <c r="E73" s="87" t="s">
        <v>364</v>
      </c>
      <c r="F73" s="87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9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>
        <v>12.6</v>
      </c>
      <c r="AG73" s="26"/>
      <c r="AH73" s="26"/>
      <c r="AI73" s="26"/>
      <c r="AJ73" s="26">
        <v>1</v>
      </c>
      <c r="AK73" s="29"/>
      <c r="AL73" s="26"/>
      <c r="AM73" s="26"/>
      <c r="AN73" s="26"/>
      <c r="AO73" s="26"/>
      <c r="AP73" s="26"/>
      <c r="AQ73" s="29">
        <f t="shared" si="0"/>
        <v>0</v>
      </c>
      <c r="AR73" s="29">
        <v>12.6</v>
      </c>
      <c r="AS73" s="29">
        <v>0</v>
      </c>
      <c r="AT73" s="29">
        <v>0</v>
      </c>
      <c r="AU73" s="29">
        <v>0</v>
      </c>
      <c r="AV73" s="29">
        <v>1</v>
      </c>
    </row>
    <row r="74" spans="3:48" ht="21.75" customHeight="1">
      <c r="C74" s="27" t="s">
        <v>261</v>
      </c>
      <c r="D74" s="26" t="s">
        <v>315</v>
      </c>
      <c r="E74" s="87" t="s">
        <v>365</v>
      </c>
      <c r="F74" s="87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9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>
        <v>8</v>
      </c>
      <c r="AG74" s="26"/>
      <c r="AH74" s="26">
        <v>7</v>
      </c>
      <c r="AI74" s="26"/>
      <c r="AJ74" s="26">
        <v>1</v>
      </c>
      <c r="AK74" s="29"/>
      <c r="AL74" s="26"/>
      <c r="AM74" s="26"/>
      <c r="AN74" s="26"/>
      <c r="AO74" s="26"/>
      <c r="AP74" s="26"/>
      <c r="AQ74" s="29">
        <f t="shared" si="0"/>
        <v>0</v>
      </c>
      <c r="AR74" s="29">
        <v>8</v>
      </c>
      <c r="AS74" s="29">
        <v>0</v>
      </c>
      <c r="AT74" s="29">
        <v>7</v>
      </c>
      <c r="AU74" s="29">
        <v>0</v>
      </c>
      <c r="AV74" s="29">
        <v>1</v>
      </c>
    </row>
    <row r="75" spans="3:48" ht="21.75" customHeight="1">
      <c r="C75" s="27" t="s">
        <v>262</v>
      </c>
      <c r="D75" s="26" t="s">
        <v>316</v>
      </c>
      <c r="E75" s="87" t="s">
        <v>366</v>
      </c>
      <c r="F75" s="87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9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9"/>
      <c r="AL75" s="26">
        <v>2.5</v>
      </c>
      <c r="AM75" s="26"/>
      <c r="AN75" s="26">
        <v>20</v>
      </c>
      <c r="AO75" s="26"/>
      <c r="AP75" s="26">
        <v>1</v>
      </c>
      <c r="AQ75" s="29">
        <f t="shared" si="0"/>
        <v>0</v>
      </c>
      <c r="AR75" s="29">
        <v>2.5</v>
      </c>
      <c r="AS75" s="29">
        <v>0</v>
      </c>
      <c r="AT75" s="29">
        <v>20</v>
      </c>
      <c r="AU75" s="29">
        <v>0</v>
      </c>
      <c r="AV75" s="29">
        <v>1</v>
      </c>
    </row>
    <row r="76" spans="3:48" ht="21.75" customHeight="1">
      <c r="C76" s="27" t="s">
        <v>263</v>
      </c>
      <c r="D76" s="26" t="s">
        <v>317</v>
      </c>
      <c r="E76" s="87" t="s">
        <v>367</v>
      </c>
      <c r="F76" s="87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9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9"/>
      <c r="AL76" s="26">
        <v>5</v>
      </c>
      <c r="AM76" s="26"/>
      <c r="AN76" s="26">
        <v>4</v>
      </c>
      <c r="AO76" s="26"/>
      <c r="AP76" s="26"/>
      <c r="AQ76" s="29">
        <f t="shared" si="0"/>
        <v>0</v>
      </c>
      <c r="AR76" s="29">
        <v>5</v>
      </c>
      <c r="AS76" s="29">
        <v>0</v>
      </c>
      <c r="AT76" s="29">
        <v>4</v>
      </c>
      <c r="AU76" s="29">
        <v>0</v>
      </c>
      <c r="AV76" s="29">
        <v>0</v>
      </c>
    </row>
    <row r="77" spans="3:48" ht="21.75" customHeight="1">
      <c r="C77" s="27" t="s">
        <v>264</v>
      </c>
      <c r="D77" s="26" t="s">
        <v>318</v>
      </c>
      <c r="E77" s="87"/>
      <c r="F77" s="87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9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9"/>
      <c r="AL77" s="26"/>
      <c r="AM77" s="26"/>
      <c r="AN77" s="26"/>
      <c r="AO77" s="26"/>
      <c r="AP77" s="26"/>
      <c r="AQ77" s="29">
        <f t="shared" si="0"/>
        <v>0</v>
      </c>
      <c r="AR77" s="29">
        <v>0</v>
      </c>
      <c r="AS77" s="29">
        <v>0</v>
      </c>
      <c r="AT77" s="29">
        <v>0</v>
      </c>
      <c r="AU77" s="29">
        <v>0</v>
      </c>
      <c r="AV77" s="29">
        <v>0</v>
      </c>
    </row>
    <row r="78" spans="3:48" ht="21.75" customHeight="1">
      <c r="C78" s="27" t="s">
        <v>265</v>
      </c>
      <c r="D78" s="26" t="s">
        <v>319</v>
      </c>
      <c r="E78" s="87" t="s">
        <v>368</v>
      </c>
      <c r="F78" s="87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9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9"/>
      <c r="AL78" s="26"/>
      <c r="AM78" s="26"/>
      <c r="AN78" s="26"/>
      <c r="AO78" s="26"/>
      <c r="AP78" s="26"/>
      <c r="AQ78" s="29">
        <f t="shared" si="0"/>
        <v>0</v>
      </c>
      <c r="AR78" s="29">
        <v>0</v>
      </c>
      <c r="AS78" s="29">
        <v>0</v>
      </c>
      <c r="AT78" s="29">
        <v>0</v>
      </c>
      <c r="AU78" s="29">
        <v>0</v>
      </c>
      <c r="AV78" s="29">
        <v>0</v>
      </c>
    </row>
    <row r="79" spans="3:48"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</row>
    <row r="80" spans="3:48"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</row>
    <row r="81" spans="3:48"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</row>
    <row r="82" spans="3:48"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</row>
    <row r="85" spans="3:48" ht="36" customHeight="1">
      <c r="D85" s="133" t="s">
        <v>22</v>
      </c>
      <c r="E85" s="133"/>
      <c r="F85" s="133"/>
      <c r="G85" s="133"/>
      <c r="H85" s="133"/>
      <c r="I85" s="133"/>
      <c r="J85" s="133"/>
      <c r="K85" s="133"/>
      <c r="L85" s="133"/>
      <c r="M85" s="133"/>
      <c r="N85" s="133"/>
    </row>
    <row r="86" spans="3:48" ht="60.75" customHeight="1">
      <c r="D86" s="133" t="s">
        <v>23</v>
      </c>
      <c r="E86" s="133"/>
      <c r="F86" s="133"/>
      <c r="G86" s="133"/>
      <c r="H86" s="133"/>
      <c r="I86" s="133"/>
      <c r="J86" s="133"/>
      <c r="K86" s="133"/>
      <c r="L86" s="133"/>
      <c r="M86" s="133"/>
      <c r="N86" s="133"/>
    </row>
    <row r="87" spans="3:48" ht="87.75" customHeight="1">
      <c r="D87" s="133" t="s">
        <v>24</v>
      </c>
      <c r="E87" s="133"/>
      <c r="F87" s="133"/>
      <c r="G87" s="133"/>
      <c r="H87" s="133"/>
      <c r="I87" s="133"/>
      <c r="J87" s="133"/>
      <c r="K87" s="133"/>
      <c r="L87" s="133"/>
      <c r="M87" s="133"/>
      <c r="N87" s="133"/>
    </row>
    <row r="88" spans="3:48" ht="41.25" customHeight="1">
      <c r="D88" s="133" t="s">
        <v>25</v>
      </c>
      <c r="E88" s="133"/>
      <c r="F88" s="133"/>
      <c r="G88" s="133"/>
      <c r="H88" s="133"/>
      <c r="I88" s="133"/>
      <c r="J88" s="133"/>
      <c r="K88" s="133"/>
      <c r="L88" s="133"/>
      <c r="M88" s="133"/>
      <c r="N88" s="133"/>
    </row>
    <row r="89" spans="3:48" ht="57" customHeight="1">
      <c r="D89" s="133" t="s">
        <v>86</v>
      </c>
      <c r="E89" s="133"/>
      <c r="F89" s="133"/>
      <c r="G89" s="133"/>
      <c r="H89" s="133"/>
      <c r="I89" s="133"/>
      <c r="J89" s="133"/>
      <c r="K89" s="133"/>
      <c r="L89" s="133"/>
      <c r="M89" s="133"/>
      <c r="N89" s="133"/>
    </row>
    <row r="90" spans="3:48" ht="29.25" customHeight="1">
      <c r="D90" s="133" t="s">
        <v>87</v>
      </c>
      <c r="E90" s="133"/>
      <c r="F90" s="133"/>
      <c r="G90" s="133"/>
      <c r="H90" s="133"/>
      <c r="I90" s="133"/>
      <c r="J90" s="133"/>
      <c r="K90" s="133"/>
      <c r="L90" s="133"/>
      <c r="M90" s="133"/>
      <c r="N90" s="133"/>
    </row>
    <row r="91" spans="3:48" ht="100.5" customHeight="1">
      <c r="D91" s="133" t="s">
        <v>105</v>
      </c>
      <c r="E91" s="133"/>
      <c r="F91" s="133"/>
      <c r="G91" s="133"/>
      <c r="H91" s="133"/>
      <c r="I91" s="133"/>
      <c r="J91" s="133"/>
      <c r="K91" s="133"/>
      <c r="L91" s="133"/>
      <c r="M91" s="133"/>
      <c r="N91" s="133"/>
    </row>
    <row r="92" spans="3:48" ht="15">
      <c r="D92" s="1"/>
    </row>
  </sheetData>
  <mergeCells count="30">
    <mergeCell ref="D88:N88"/>
    <mergeCell ref="D89:N89"/>
    <mergeCell ref="D90:N90"/>
    <mergeCell ref="D91:N91"/>
    <mergeCell ref="C11:AV11"/>
    <mergeCell ref="M18:R18"/>
    <mergeCell ref="S18:X18"/>
    <mergeCell ref="AK18:AP18"/>
    <mergeCell ref="AQ18:AV18"/>
    <mergeCell ref="F19:L19"/>
    <mergeCell ref="AE19:AJ19"/>
    <mergeCell ref="AE18:AJ18"/>
    <mergeCell ref="Y19:AD19"/>
    <mergeCell ref="Y18:AD18"/>
    <mergeCell ref="C10:AV10"/>
    <mergeCell ref="C7:AV7"/>
    <mergeCell ref="D85:N85"/>
    <mergeCell ref="D86:N86"/>
    <mergeCell ref="D87:N87"/>
    <mergeCell ref="M19:R19"/>
    <mergeCell ref="S19:X19"/>
    <mergeCell ref="AK19:AP19"/>
    <mergeCell ref="AQ19:AV19"/>
    <mergeCell ref="C14:AV14"/>
    <mergeCell ref="C13:AV13"/>
    <mergeCell ref="C17:C20"/>
    <mergeCell ref="D17:D20"/>
    <mergeCell ref="E17:E20"/>
    <mergeCell ref="F17:L18"/>
    <mergeCell ref="M17:AV17"/>
  </mergeCells>
  <hyperlinks>
    <hyperlink ref="E3" location="Par940" tooltip="&lt;1&gt;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" display="Par940"/>
    <hyperlink ref="E5" location="Par941" tooltip="&lt;2&gt; Указываются наименование органа исполнительной власти и реквизиты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" display="Par941"/>
    <hyperlink ref="M18" location="Par942" tooltip="&lt;3&gt; Словосочетания вида &quot;год X&quot;, &quot;год (X + 1)&quot;, &quot;год (X + 1)&quot; в различных падежах заменяются указанием года (четыре цифры и слово &quot;год&quot; в соответствующем падеже), который определяется как первый год реализации инвестиционной программы (если утверждается и" display="Par942"/>
    <hyperlink ref="S18" location="Par942" tooltip="&lt;3&gt; Словосочетания вида &quot;год X&quot;, &quot;год (X + 1)&quot;, &quot;год (X + 1)&quot; в различных падежах заменяются указанием года (четыре цифры и слово &quot;год&quot; в соответствующем падеже), который определяется как первый год реализации инвестиционной программы (если утверждается и" display="Par942"/>
    <hyperlink ref="AK18" location="Par942" tooltip="&lt;3&gt; Словосочетания вида &quot;год X&quot;, &quot;год (X + 1)&quot;, &quot;год (X + 1)&quot; в различных падежах заменяются указанием года (четыре цифры и слово &quot;год&quot; в соответствующем падеже), который определяется как первый год реализации инвестиционной программы (если утверждается и" display="Par942"/>
    <hyperlink ref="F20" location="Par946" tooltip="&lt;4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946"/>
    <hyperlink ref="G20" location="Par946" tooltip="&lt;4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946"/>
    <hyperlink ref="H20" location="Par946" tooltip="&lt;4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946"/>
    <hyperlink ref="I20" location="Par946" tooltip="&lt;4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946"/>
    <hyperlink ref="J20" location="Par946" tooltip="&lt;4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946"/>
    <hyperlink ref="K20" location="Par946" tooltip="&lt;4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946"/>
    <hyperlink ref="L20" location="Par946" tooltip="&lt;4&gt; 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" display="Par946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C3:J70"/>
  <sheetViews>
    <sheetView topLeftCell="A7" zoomScale="70" zoomScaleNormal="70" workbookViewId="0">
      <selection activeCell="E25" sqref="E25"/>
    </sheetView>
  </sheetViews>
  <sheetFormatPr defaultRowHeight="12.75"/>
  <cols>
    <col min="1" max="2" width="9.140625" style="11"/>
    <col min="3" max="3" width="14.42578125" style="11" customWidth="1"/>
    <col min="4" max="4" width="50.7109375" style="11" customWidth="1"/>
    <col min="5" max="5" width="15.28515625" style="11" customWidth="1"/>
    <col min="6" max="6" width="15.7109375" style="11" customWidth="1"/>
    <col min="7" max="8" width="16.85546875" style="11" customWidth="1"/>
    <col min="9" max="9" width="15.42578125" style="11" customWidth="1"/>
    <col min="10" max="10" width="13" style="11" customWidth="1"/>
    <col min="11" max="16384" width="9.140625" style="11"/>
  </cols>
  <sheetData>
    <row r="3" spans="3:10">
      <c r="J3" s="16" t="s">
        <v>0</v>
      </c>
    </row>
    <row r="4" spans="3:10">
      <c r="J4" s="17" t="s">
        <v>1</v>
      </c>
    </row>
    <row r="5" spans="3:10">
      <c r="J5" s="16" t="s">
        <v>2</v>
      </c>
    </row>
    <row r="6" spans="3:10">
      <c r="E6" s="13"/>
    </row>
    <row r="7" spans="3:10">
      <c r="C7" s="146" t="s">
        <v>106</v>
      </c>
      <c r="D7" s="146"/>
      <c r="E7" s="146"/>
      <c r="F7" s="146"/>
      <c r="G7" s="146"/>
      <c r="H7" s="146"/>
      <c r="I7" s="146"/>
      <c r="J7" s="146"/>
    </row>
    <row r="8" spans="3:10">
      <c r="E8" s="13"/>
    </row>
    <row r="9" spans="3:10">
      <c r="C9" s="146" t="s">
        <v>120</v>
      </c>
      <c r="D9" s="146"/>
      <c r="E9" s="146"/>
      <c r="F9" s="146"/>
      <c r="G9" s="146"/>
      <c r="H9" s="146"/>
      <c r="I9" s="146"/>
      <c r="J9" s="146"/>
    </row>
    <row r="10" spans="3:10">
      <c r="C10" s="147" t="s">
        <v>121</v>
      </c>
      <c r="D10" s="147"/>
      <c r="E10" s="147"/>
      <c r="F10" s="147"/>
      <c r="G10" s="147"/>
      <c r="H10" s="147"/>
      <c r="I10" s="147"/>
      <c r="J10" s="147"/>
    </row>
    <row r="11" spans="3:10">
      <c r="E11" s="13"/>
    </row>
    <row r="12" spans="3:10">
      <c r="C12" s="146" t="s">
        <v>469</v>
      </c>
      <c r="D12" s="146"/>
      <c r="E12" s="146"/>
      <c r="F12" s="146"/>
      <c r="G12" s="146"/>
      <c r="H12" s="146"/>
      <c r="I12" s="146"/>
      <c r="J12" s="146"/>
    </row>
    <row r="13" spans="3:10">
      <c r="C13" s="146" t="s">
        <v>6</v>
      </c>
      <c r="D13" s="146"/>
      <c r="E13" s="146"/>
      <c r="F13" s="146"/>
      <c r="G13" s="146"/>
      <c r="H13" s="146"/>
      <c r="I13" s="146"/>
      <c r="J13" s="146"/>
    </row>
    <row r="14" spans="3:10">
      <c r="C14" s="147" t="s">
        <v>175</v>
      </c>
      <c r="D14" s="147"/>
      <c r="E14" s="147"/>
      <c r="F14" s="147"/>
      <c r="G14" s="147"/>
      <c r="H14" s="147"/>
      <c r="I14" s="147"/>
      <c r="J14" s="147"/>
    </row>
    <row r="15" spans="3:10">
      <c r="C15" s="146" t="s">
        <v>122</v>
      </c>
      <c r="D15" s="146"/>
      <c r="E15" s="146"/>
      <c r="F15" s="146"/>
      <c r="G15" s="146"/>
      <c r="H15" s="146"/>
      <c r="I15" s="146"/>
      <c r="J15" s="146"/>
    </row>
    <row r="16" spans="3:10" ht="13.5" thickBot="1">
      <c r="E16" s="13"/>
    </row>
    <row r="17" spans="3:10" ht="28.5" customHeight="1">
      <c r="C17" s="154" t="s">
        <v>123</v>
      </c>
      <c r="D17" s="156" t="s">
        <v>124</v>
      </c>
      <c r="E17" s="45">
        <v>2019</v>
      </c>
      <c r="F17" s="45">
        <v>2020</v>
      </c>
      <c r="G17" s="45">
        <v>2021</v>
      </c>
      <c r="H17" s="45">
        <v>2022</v>
      </c>
      <c r="I17" s="45">
        <v>2023</v>
      </c>
      <c r="J17" s="46" t="s">
        <v>70</v>
      </c>
    </row>
    <row r="18" spans="3:10" ht="34.5" customHeight="1" thickBot="1">
      <c r="C18" s="155"/>
      <c r="D18" s="157"/>
      <c r="E18" s="103" t="s">
        <v>41</v>
      </c>
      <c r="F18" s="103" t="s">
        <v>41</v>
      </c>
      <c r="G18" s="103" t="s">
        <v>41</v>
      </c>
      <c r="H18" s="103" t="s">
        <v>41</v>
      </c>
      <c r="I18" s="103" t="s">
        <v>41</v>
      </c>
      <c r="J18" s="47" t="s">
        <v>15</v>
      </c>
    </row>
    <row r="19" spans="3:10" ht="13.5" thickBot="1">
      <c r="C19" s="42">
        <v>1</v>
      </c>
      <c r="D19" s="43">
        <v>2</v>
      </c>
      <c r="E19" s="43">
        <v>3.1</v>
      </c>
      <c r="F19" s="43">
        <v>3.2</v>
      </c>
      <c r="G19" s="43">
        <v>3.3</v>
      </c>
      <c r="H19" s="43">
        <v>4.3</v>
      </c>
      <c r="I19" s="43">
        <v>3.4</v>
      </c>
      <c r="J19" s="44">
        <v>4</v>
      </c>
    </row>
    <row r="20" spans="3:10" ht="29.25" customHeight="1" thickBot="1">
      <c r="C20" s="158" t="s">
        <v>200</v>
      </c>
      <c r="D20" s="159"/>
      <c r="E20" s="75">
        <v>504.51</v>
      </c>
      <c r="F20" s="75">
        <v>2528.4299999999998</v>
      </c>
      <c r="G20" s="75">
        <v>1857.23</v>
      </c>
      <c r="H20" s="75">
        <f>H21</f>
        <v>1772.8300000000002</v>
      </c>
      <c r="I20" s="75">
        <f>I21</f>
        <v>1500.75</v>
      </c>
      <c r="J20" s="70">
        <f>E20+F20+G20+H20+I20</f>
        <v>8163.75</v>
      </c>
    </row>
    <row r="21" spans="3:10" ht="23.25" customHeight="1" thickBot="1">
      <c r="C21" s="37" t="s">
        <v>125</v>
      </c>
      <c r="D21" s="38" t="s">
        <v>126</v>
      </c>
      <c r="E21" s="75">
        <f>E20</f>
        <v>504.51</v>
      </c>
      <c r="F21" s="75">
        <f t="shared" ref="F21:J21" si="0">F20</f>
        <v>2528.4299999999998</v>
      </c>
      <c r="G21" s="75">
        <f t="shared" si="0"/>
        <v>1857.23</v>
      </c>
      <c r="H21" s="75">
        <f>H22+H32+H43</f>
        <v>1772.8300000000002</v>
      </c>
      <c r="I21" s="75">
        <f>I22+I32+I43</f>
        <v>1500.75</v>
      </c>
      <c r="J21" s="70">
        <f t="shared" si="0"/>
        <v>8163.75</v>
      </c>
    </row>
    <row r="22" spans="3:10" ht="26.25" customHeight="1">
      <c r="C22" s="48">
        <v>1.1000000000000001</v>
      </c>
      <c r="D22" s="35" t="s">
        <v>127</v>
      </c>
      <c r="E22" s="62">
        <f>E23</f>
        <v>0</v>
      </c>
      <c r="F22" s="62">
        <f t="shared" ref="F22:I23" si="1">F23</f>
        <v>6.72</v>
      </c>
      <c r="G22" s="62">
        <f t="shared" si="1"/>
        <v>7.53</v>
      </c>
      <c r="H22" s="62">
        <f t="shared" si="1"/>
        <v>8.43</v>
      </c>
      <c r="I22" s="62">
        <f t="shared" si="1"/>
        <v>9.44</v>
      </c>
      <c r="J22" s="63">
        <f>E22+F22+G22+H22+I22</f>
        <v>32.119999999999997</v>
      </c>
    </row>
    <row r="23" spans="3:10">
      <c r="C23" s="58" t="s">
        <v>189</v>
      </c>
      <c r="D23" s="28" t="s">
        <v>128</v>
      </c>
      <c r="E23" s="64">
        <f>E24</f>
        <v>0</v>
      </c>
      <c r="F23" s="64">
        <f t="shared" si="1"/>
        <v>6.72</v>
      </c>
      <c r="G23" s="64">
        <f t="shared" si="1"/>
        <v>7.53</v>
      </c>
      <c r="H23" s="64">
        <f t="shared" si="1"/>
        <v>8.43</v>
      </c>
      <c r="I23" s="64">
        <f t="shared" si="1"/>
        <v>9.44</v>
      </c>
      <c r="J23" s="63">
        <f>E23+F23+G23+H23+I23</f>
        <v>32.119999999999997</v>
      </c>
    </row>
    <row r="24" spans="3:10">
      <c r="C24" s="58" t="s">
        <v>129</v>
      </c>
      <c r="D24" s="31" t="s">
        <v>199</v>
      </c>
      <c r="E24" s="64">
        <v>0</v>
      </c>
      <c r="F24" s="64">
        <v>6.72</v>
      </c>
      <c r="G24" s="64">
        <v>7.53</v>
      </c>
      <c r="H24" s="64">
        <v>8.43</v>
      </c>
      <c r="I24" s="64">
        <v>9.44</v>
      </c>
      <c r="J24" s="65">
        <f>E24+F24+G24+H24+I24</f>
        <v>32.119999999999997</v>
      </c>
    </row>
    <row r="25" spans="3:10">
      <c r="C25" s="58" t="s">
        <v>131</v>
      </c>
      <c r="D25" s="31" t="s">
        <v>130</v>
      </c>
      <c r="E25" s="102"/>
      <c r="F25" s="102"/>
      <c r="G25" s="102"/>
      <c r="H25" s="102"/>
      <c r="I25" s="102"/>
      <c r="J25" s="65"/>
    </row>
    <row r="26" spans="3:10">
      <c r="C26" s="58" t="s">
        <v>54</v>
      </c>
      <c r="D26" s="28" t="s">
        <v>54</v>
      </c>
      <c r="E26" s="102"/>
      <c r="F26" s="102"/>
      <c r="G26" s="102"/>
      <c r="H26" s="102"/>
      <c r="I26" s="102"/>
      <c r="J26" s="65"/>
    </row>
    <row r="27" spans="3:10" ht="26.25" customHeight="1">
      <c r="C27" s="58" t="s">
        <v>190</v>
      </c>
      <c r="D27" s="28" t="s">
        <v>132</v>
      </c>
      <c r="E27" s="102"/>
      <c r="F27" s="102"/>
      <c r="G27" s="102"/>
      <c r="H27" s="102"/>
      <c r="I27" s="102"/>
      <c r="J27" s="65"/>
    </row>
    <row r="28" spans="3:10" ht="18" customHeight="1">
      <c r="C28" s="58" t="s">
        <v>191</v>
      </c>
      <c r="D28" s="28" t="s">
        <v>133</v>
      </c>
      <c r="E28" s="64"/>
      <c r="F28" s="64"/>
      <c r="G28" s="64"/>
      <c r="H28" s="64"/>
      <c r="I28" s="64"/>
      <c r="J28" s="65"/>
    </row>
    <row r="29" spans="3:10" ht="25.5">
      <c r="C29" s="58" t="s">
        <v>134</v>
      </c>
      <c r="D29" s="28" t="s">
        <v>135</v>
      </c>
      <c r="E29" s="64"/>
      <c r="F29" s="64"/>
      <c r="G29" s="64"/>
      <c r="H29" s="64"/>
      <c r="I29" s="64"/>
      <c r="J29" s="65"/>
    </row>
    <row r="30" spans="3:10" ht="25.5">
      <c r="C30" s="58" t="s">
        <v>136</v>
      </c>
      <c r="D30" s="28" t="s">
        <v>137</v>
      </c>
      <c r="E30" s="64"/>
      <c r="F30" s="64"/>
      <c r="G30" s="64"/>
      <c r="H30" s="64"/>
      <c r="I30" s="64"/>
      <c r="J30" s="65"/>
    </row>
    <row r="31" spans="3:10" ht="17.25" customHeight="1">
      <c r="C31" s="59" t="s">
        <v>192</v>
      </c>
      <c r="D31" s="36" t="s">
        <v>138</v>
      </c>
      <c r="E31" s="72"/>
      <c r="F31" s="72"/>
      <c r="G31" s="72"/>
      <c r="H31" s="72"/>
      <c r="I31" s="72"/>
      <c r="J31" s="66"/>
    </row>
    <row r="32" spans="3:10" ht="18" customHeight="1">
      <c r="C32" s="60">
        <v>1.2</v>
      </c>
      <c r="D32" s="41" t="s">
        <v>139</v>
      </c>
      <c r="E32" s="73">
        <f t="shared" ref="E32:J32" si="2">E33</f>
        <v>19.260000000000002</v>
      </c>
      <c r="F32" s="73">
        <f t="shared" si="2"/>
        <v>19.260000000000002</v>
      </c>
      <c r="G32" s="73">
        <f t="shared" si="2"/>
        <v>19.260000000000002</v>
      </c>
      <c r="H32" s="73">
        <f t="shared" si="2"/>
        <v>19.260000000000002</v>
      </c>
      <c r="I32" s="73">
        <f t="shared" si="2"/>
        <v>19.260000000000002</v>
      </c>
      <c r="J32" s="67">
        <f t="shared" si="2"/>
        <v>96.300000000000011</v>
      </c>
    </row>
    <row r="33" spans="3:10">
      <c r="C33" s="61" t="s">
        <v>196</v>
      </c>
      <c r="D33" s="34" t="s">
        <v>140</v>
      </c>
      <c r="E33" s="74">
        <v>19.260000000000002</v>
      </c>
      <c r="F33" s="74">
        <v>19.260000000000002</v>
      </c>
      <c r="G33" s="74">
        <v>19.260000000000002</v>
      </c>
      <c r="H33" s="74">
        <v>19.260000000000002</v>
      </c>
      <c r="I33" s="74">
        <v>19.260000000000002</v>
      </c>
      <c r="J33" s="68">
        <f>E33+F33+G33+H33+I33</f>
        <v>96.300000000000011</v>
      </c>
    </row>
    <row r="34" spans="3:10">
      <c r="C34" s="58" t="s">
        <v>141</v>
      </c>
      <c r="D34" s="31" t="s">
        <v>130</v>
      </c>
      <c r="E34" s="64"/>
      <c r="F34" s="64"/>
      <c r="G34" s="64"/>
      <c r="H34" s="64"/>
      <c r="I34" s="64"/>
      <c r="J34" s="65"/>
    </row>
    <row r="35" spans="3:10">
      <c r="C35" s="58" t="s">
        <v>142</v>
      </c>
      <c r="D35" s="31" t="s">
        <v>130</v>
      </c>
      <c r="E35" s="64"/>
      <c r="F35" s="64"/>
      <c r="G35" s="64"/>
      <c r="H35" s="64"/>
      <c r="I35" s="64"/>
      <c r="J35" s="65"/>
    </row>
    <row r="36" spans="3:10">
      <c r="C36" s="49" t="s">
        <v>54</v>
      </c>
      <c r="D36" s="28" t="s">
        <v>54</v>
      </c>
      <c r="E36" s="64"/>
      <c r="F36" s="64"/>
      <c r="G36" s="64"/>
      <c r="H36" s="64"/>
      <c r="I36" s="64"/>
      <c r="J36" s="65"/>
    </row>
    <row r="37" spans="3:10">
      <c r="C37" s="51" t="s">
        <v>197</v>
      </c>
      <c r="D37" s="28" t="s">
        <v>143</v>
      </c>
      <c r="E37" s="64"/>
      <c r="F37" s="64"/>
      <c r="G37" s="64"/>
      <c r="H37" s="64"/>
      <c r="I37" s="64"/>
      <c r="J37" s="65"/>
    </row>
    <row r="38" spans="3:10" ht="25.5">
      <c r="C38" s="51" t="s">
        <v>198</v>
      </c>
      <c r="D38" s="28" t="s">
        <v>144</v>
      </c>
      <c r="E38" s="64"/>
      <c r="F38" s="64"/>
      <c r="G38" s="64"/>
      <c r="H38" s="64"/>
      <c r="I38" s="64"/>
      <c r="J38" s="65"/>
    </row>
    <row r="39" spans="3:10">
      <c r="C39" s="49" t="s">
        <v>145</v>
      </c>
      <c r="D39" s="31" t="s">
        <v>146</v>
      </c>
      <c r="E39" s="64"/>
      <c r="F39" s="64"/>
      <c r="G39" s="64"/>
      <c r="H39" s="64"/>
      <c r="I39" s="64"/>
      <c r="J39" s="65"/>
    </row>
    <row r="40" spans="3:10">
      <c r="C40" s="49" t="s">
        <v>147</v>
      </c>
      <c r="D40" s="31" t="s">
        <v>130</v>
      </c>
      <c r="E40" s="64"/>
      <c r="F40" s="64"/>
      <c r="G40" s="64"/>
      <c r="H40" s="64"/>
      <c r="I40" s="64"/>
      <c r="J40" s="65"/>
    </row>
    <row r="41" spans="3:10">
      <c r="C41" s="52" t="s">
        <v>54</v>
      </c>
      <c r="D41" s="36" t="s">
        <v>54</v>
      </c>
      <c r="E41" s="33"/>
      <c r="F41" s="33"/>
      <c r="G41" s="33"/>
      <c r="H41" s="33"/>
      <c r="I41" s="33"/>
      <c r="J41" s="66"/>
    </row>
    <row r="42" spans="3:10">
      <c r="C42" s="50">
        <v>1.3</v>
      </c>
      <c r="D42" s="41" t="s">
        <v>148</v>
      </c>
      <c r="E42" s="32"/>
      <c r="F42" s="32"/>
      <c r="G42" s="32"/>
      <c r="H42" s="32"/>
      <c r="I42" s="32"/>
      <c r="J42" s="67"/>
    </row>
    <row r="43" spans="3:10" ht="17.25" customHeight="1">
      <c r="C43" s="50">
        <v>1.4</v>
      </c>
      <c r="D43" s="41" t="s">
        <v>149</v>
      </c>
      <c r="E43" s="73">
        <f>E20-E22-E32-E42</f>
        <v>485.25</v>
      </c>
      <c r="F43" s="73">
        <f t="shared" ref="F43:J43" si="3">F20-F22-F32-F42</f>
        <v>2502.4499999999998</v>
      </c>
      <c r="G43" s="73">
        <f t="shared" si="3"/>
        <v>1830.44</v>
      </c>
      <c r="H43" s="73">
        <v>1745.14</v>
      </c>
      <c r="I43" s="73">
        <v>1472.05</v>
      </c>
      <c r="J43" s="67">
        <f t="shared" si="3"/>
        <v>8035.33</v>
      </c>
    </row>
    <row r="44" spans="3:10" ht="17.25" customHeight="1" thickBot="1">
      <c r="C44" s="53" t="s">
        <v>193</v>
      </c>
      <c r="D44" s="39" t="s">
        <v>150</v>
      </c>
      <c r="E44" s="40"/>
      <c r="F44" s="40"/>
      <c r="G44" s="40"/>
      <c r="H44" s="40"/>
      <c r="I44" s="40"/>
      <c r="J44" s="69"/>
    </row>
    <row r="45" spans="3:10" ht="20.25" customHeight="1" thickBot="1">
      <c r="C45" s="37" t="s">
        <v>151</v>
      </c>
      <c r="D45" s="38" t="s">
        <v>152</v>
      </c>
      <c r="E45" s="75"/>
      <c r="F45" s="75"/>
      <c r="G45" s="75"/>
      <c r="H45" s="75"/>
      <c r="I45" s="75"/>
      <c r="J45" s="70"/>
    </row>
    <row r="46" spans="3:10" ht="14.25" customHeight="1">
      <c r="C46" s="48">
        <v>2.1</v>
      </c>
      <c r="D46" s="35" t="s">
        <v>153</v>
      </c>
      <c r="E46" s="62"/>
      <c r="F46" s="62"/>
      <c r="G46" s="62"/>
      <c r="H46" s="62"/>
      <c r="I46" s="62"/>
      <c r="J46" s="63"/>
    </row>
    <row r="47" spans="3:10">
      <c r="C47" s="50">
        <v>2.2000000000000002</v>
      </c>
      <c r="D47" s="41" t="s">
        <v>154</v>
      </c>
      <c r="E47" s="32"/>
      <c r="F47" s="32"/>
      <c r="G47" s="32"/>
      <c r="H47" s="32"/>
      <c r="I47" s="32"/>
      <c r="J47" s="67"/>
    </row>
    <row r="48" spans="3:10">
      <c r="C48" s="50">
        <v>2.2999999999999998</v>
      </c>
      <c r="D48" s="41" t="s">
        <v>155</v>
      </c>
      <c r="E48" s="32"/>
      <c r="F48" s="32"/>
      <c r="G48" s="32"/>
      <c r="H48" s="32"/>
      <c r="I48" s="32"/>
      <c r="J48" s="67"/>
    </row>
    <row r="49" spans="3:10">
      <c r="C49" s="50">
        <v>2.4</v>
      </c>
      <c r="D49" s="41" t="s">
        <v>156</v>
      </c>
      <c r="E49" s="32"/>
      <c r="F49" s="32"/>
      <c r="G49" s="32"/>
      <c r="H49" s="32"/>
      <c r="I49" s="32"/>
      <c r="J49" s="67"/>
    </row>
    <row r="50" spans="3:10">
      <c r="C50" s="50">
        <v>2.5</v>
      </c>
      <c r="D50" s="41" t="s">
        <v>157</v>
      </c>
      <c r="E50" s="73"/>
      <c r="F50" s="73"/>
      <c r="G50" s="73"/>
      <c r="H50" s="73"/>
      <c r="I50" s="73"/>
      <c r="J50" s="67"/>
    </row>
    <row r="51" spans="3:10" ht="18.75" customHeight="1">
      <c r="C51" s="54" t="s">
        <v>194</v>
      </c>
      <c r="D51" s="28" t="s">
        <v>158</v>
      </c>
      <c r="E51" s="102"/>
      <c r="F51" s="102"/>
      <c r="G51" s="102"/>
      <c r="H51" s="102"/>
      <c r="I51" s="102"/>
      <c r="J51" s="65"/>
    </row>
    <row r="52" spans="3:10" ht="25.5">
      <c r="C52" s="49" t="s">
        <v>159</v>
      </c>
      <c r="D52" s="28" t="s">
        <v>160</v>
      </c>
      <c r="E52" s="102"/>
      <c r="F52" s="102"/>
      <c r="G52" s="102"/>
      <c r="H52" s="102"/>
      <c r="I52" s="102"/>
      <c r="J52" s="65"/>
    </row>
    <row r="53" spans="3:10" ht="25.5">
      <c r="C53" s="51" t="s">
        <v>195</v>
      </c>
      <c r="D53" s="28" t="s">
        <v>161</v>
      </c>
      <c r="E53" s="102"/>
      <c r="F53" s="102"/>
      <c r="G53" s="102"/>
      <c r="H53" s="102"/>
      <c r="I53" s="102"/>
      <c r="J53" s="65"/>
    </row>
    <row r="54" spans="3:10" ht="32.25" customHeight="1">
      <c r="C54" s="49" t="s">
        <v>162</v>
      </c>
      <c r="D54" s="28" t="s">
        <v>163</v>
      </c>
      <c r="E54" s="102"/>
      <c r="F54" s="102"/>
      <c r="G54" s="102"/>
      <c r="H54" s="102"/>
      <c r="I54" s="102"/>
      <c r="J54" s="65"/>
    </row>
    <row r="55" spans="3:10">
      <c r="C55" s="50">
        <v>2.6</v>
      </c>
      <c r="D55" s="41" t="s">
        <v>164</v>
      </c>
      <c r="E55" s="32"/>
      <c r="F55" s="32"/>
      <c r="G55" s="32"/>
      <c r="H55" s="32"/>
      <c r="I55" s="32"/>
      <c r="J55" s="67"/>
    </row>
    <row r="56" spans="3:10" ht="16.5" customHeight="1" thickBot="1">
      <c r="C56" s="55">
        <v>2.7</v>
      </c>
      <c r="D56" s="56" t="s">
        <v>165</v>
      </c>
      <c r="E56" s="57"/>
      <c r="F56" s="57"/>
      <c r="G56" s="57"/>
      <c r="H56" s="57"/>
      <c r="I56" s="57"/>
      <c r="J56" s="71"/>
    </row>
    <row r="59" spans="3:10" ht="49.5" customHeight="1">
      <c r="D59" s="133" t="s">
        <v>22</v>
      </c>
      <c r="E59" s="133"/>
      <c r="F59" s="133"/>
      <c r="G59" s="133"/>
      <c r="H59" s="133"/>
      <c r="I59" s="133"/>
      <c r="J59" s="133"/>
    </row>
    <row r="60" spans="3:10" ht="57.75" customHeight="1">
      <c r="D60" s="133" t="s">
        <v>103</v>
      </c>
      <c r="E60" s="133"/>
      <c r="F60" s="133"/>
      <c r="G60" s="133"/>
      <c r="H60" s="133"/>
      <c r="I60" s="133"/>
      <c r="J60" s="133"/>
    </row>
    <row r="61" spans="3:10" ht="75.75" customHeight="1">
      <c r="D61" s="133" t="s">
        <v>166</v>
      </c>
      <c r="E61" s="133"/>
      <c r="F61" s="133"/>
      <c r="G61" s="133"/>
      <c r="H61" s="133"/>
      <c r="I61" s="133"/>
      <c r="J61" s="133"/>
    </row>
    <row r="62" spans="3:10" ht="72.75" customHeight="1">
      <c r="D62" s="133" t="s">
        <v>167</v>
      </c>
      <c r="E62" s="133"/>
      <c r="F62" s="133"/>
      <c r="G62" s="133"/>
      <c r="H62" s="133"/>
      <c r="I62" s="133"/>
      <c r="J62" s="133"/>
    </row>
    <row r="63" spans="3:10" ht="98.25" customHeight="1">
      <c r="D63" s="133" t="s">
        <v>168</v>
      </c>
      <c r="E63" s="133"/>
      <c r="F63" s="133"/>
      <c r="G63" s="133"/>
      <c r="H63" s="133"/>
      <c r="I63" s="133"/>
      <c r="J63" s="133"/>
    </row>
    <row r="64" spans="3:10" ht="50.25" customHeight="1">
      <c r="D64" s="133" t="s">
        <v>25</v>
      </c>
      <c r="E64" s="133"/>
      <c r="F64" s="133"/>
      <c r="G64" s="133"/>
      <c r="H64" s="133"/>
      <c r="I64" s="133"/>
      <c r="J64" s="133"/>
    </row>
    <row r="65" spans="4:10" ht="48.75" customHeight="1">
      <c r="D65" s="133" t="s">
        <v>169</v>
      </c>
      <c r="E65" s="133"/>
      <c r="F65" s="133"/>
      <c r="G65" s="133"/>
      <c r="H65" s="133"/>
      <c r="I65" s="133"/>
      <c r="J65" s="133"/>
    </row>
    <row r="66" spans="4:10" ht="36" customHeight="1">
      <c r="D66" s="133" t="s">
        <v>170</v>
      </c>
      <c r="E66" s="133"/>
      <c r="F66" s="133"/>
      <c r="G66" s="133"/>
      <c r="H66" s="133"/>
      <c r="I66" s="133"/>
      <c r="J66" s="133"/>
    </row>
    <row r="67" spans="4:10" ht="33.75" customHeight="1">
      <c r="D67" s="133" t="s">
        <v>171</v>
      </c>
      <c r="E67" s="133"/>
      <c r="F67" s="133"/>
      <c r="G67" s="133"/>
      <c r="H67" s="133"/>
      <c r="I67" s="133"/>
      <c r="J67" s="133"/>
    </row>
    <row r="68" spans="4:10" ht="68.25" customHeight="1">
      <c r="D68" s="133" t="s">
        <v>172</v>
      </c>
      <c r="E68" s="133"/>
      <c r="F68" s="133"/>
      <c r="G68" s="133"/>
      <c r="H68" s="133"/>
      <c r="I68" s="133"/>
      <c r="J68" s="133"/>
    </row>
    <row r="69" spans="4:10" ht="99" customHeight="1">
      <c r="D69" s="133" t="s">
        <v>173</v>
      </c>
      <c r="E69" s="133"/>
      <c r="F69" s="133"/>
      <c r="G69" s="133"/>
      <c r="H69" s="133"/>
      <c r="I69" s="133"/>
      <c r="J69" s="133"/>
    </row>
    <row r="70" spans="4:10" ht="15">
      <c r="D70" s="1"/>
    </row>
  </sheetData>
  <mergeCells count="21">
    <mergeCell ref="D67:J67"/>
    <mergeCell ref="D68:J68"/>
    <mergeCell ref="D69:J69"/>
    <mergeCell ref="D61:J61"/>
    <mergeCell ref="D62:J62"/>
    <mergeCell ref="D63:J63"/>
    <mergeCell ref="D64:J64"/>
    <mergeCell ref="D65:J65"/>
    <mergeCell ref="D66:J66"/>
    <mergeCell ref="C12:J12"/>
    <mergeCell ref="C10:J10"/>
    <mergeCell ref="C9:J9"/>
    <mergeCell ref="C7:J7"/>
    <mergeCell ref="D59:J59"/>
    <mergeCell ref="C14:J14"/>
    <mergeCell ref="C13:J13"/>
    <mergeCell ref="D60:J60"/>
    <mergeCell ref="C17:C18"/>
    <mergeCell ref="D17:D18"/>
    <mergeCell ref="C20:D20"/>
    <mergeCell ref="C15:J15"/>
  </mergeCells>
  <hyperlinks>
    <hyperlink ref="J3" location="Par1206" tooltip="&lt;1&gt;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" display="Par1206"/>
    <hyperlink ref="J5" location="Par1207" tooltip="&lt;2&gt; Указываются наименование органа исполнительной власти и реквизита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" display="Par1207"/>
    <hyperlink ref="C10" location="Par1208" tooltip="&lt;3&gt; Форма заполняется отдельно по субъекту электроэнергетики в целом и по каждому субъекту Российской Федерации, на территории которого планируется реализация инвестиционной программы субъекта электроэнергетики. Для системного оператора Единой энергетичес" display="Par1208"/>
    <hyperlink ref="C14" location="Par1209" tooltip="&lt;4&gt; При заполнении формы по субъекту электроэнергетики в целом указываются слова &quot;Всего по инвестиционной программе&quot;, при заполнении формы по субъекту Российской Федерации, на территории которого планируется реализация инвестиционной программы субъекта эл" display="Par1209"/>
    <hyperlink ref="E17" location="Par1210" tooltip="&lt;5&gt; Словосочетания вида &quot;год X&quot;, &quot;год (X + 1)&quot;, &quot;год (X + 1)&quot; в различных падежах заменяются указанием года (четыре цифры и слово &quot;год&quot; в соответствующем падеже), который определяется как первый год реализации инвестиционной программы (если утверждается и" display="Par1210"/>
    <hyperlink ref="F17" location="Par1210" tooltip="&lt;5&gt; Словосочетания вида &quot;год X&quot;, &quot;год (X + 1)&quot;, &quot;год (X + 1)&quot; в различных падежах заменяются указанием года (четыре цифры и слово &quot;год&quot; в соответствующем падеже), который определяется как первый год реализации инвестиционной программы (если утверждается и" display="Par1210"/>
    <hyperlink ref="I17" location="Par1210" tooltip="&lt;5&gt; Словосочетания вида &quot;год X&quot;, &quot;год (X + 1)&quot;, &quot;год (X + 1)&quot; в различных падежах заменяются указанием года (четыре цифры и слово &quot;год&quot; в соответствующем падеже), который определяется как первый год реализации инвестиционной программы (если утверждается и" display="Par1210"/>
    <hyperlink ref="D24" location="Par1214" tooltip="&lt;6&gt; Наименования видов деятельности указываются в соответствии с финансовым планом:" display="Par1214"/>
    <hyperlink ref="D25" location="Par1214" tooltip="&lt;6&gt; Наименования видов деятельности указываются в соответствии с финансовым планом:" display="Par1214"/>
    <hyperlink ref="D34" location="Par1214" tooltip="&lt;6&gt; Наименования видов деятельности указываются в соответствии с финансовым планом:" display="Par1214"/>
    <hyperlink ref="D35" location="Par1214" tooltip="&lt;6&gt; Наименования видов деятельности указываются в соответствии с финансовым планом:" display="Par1214"/>
    <hyperlink ref="D39" location="Par1214" tooltip="&lt;6&gt; Наименования видов деятельности указываются в соответствии с финансовым планом:" display="Par1214"/>
    <hyperlink ref="D40" location="Par1214" tooltip="&lt;6&gt; Наименования видов деятельности указываются в соответствии с финансовым планом:" display="Par1214"/>
  </hyperlinks>
  <pageMargins left="0.7" right="0.7" top="0.75" bottom="0.75" header="0.3" footer="0.3"/>
  <pageSetup paperSize="9" scale="54" orientation="portrait" r:id="rId1"/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Разд 1-Финанс</vt:lpstr>
      <vt:lpstr>Разд 2-ПланКапВлож</vt:lpstr>
      <vt:lpstr>Разд 3-ЦелиИП</vt:lpstr>
      <vt:lpstr>Разд 4-ПланПринятияОС </vt:lpstr>
      <vt:lpstr>Разд 1- ПланПринятияОС квар</vt:lpstr>
      <vt:lpstr>ПланПоказРеализаИП - Напряж</vt:lpstr>
      <vt:lpstr>ПланПоказРеалИП - Ввод</vt:lpstr>
      <vt:lpstr>ПланПоказРеал ИП-Источ финан</vt:lpstr>
      <vt:lpstr>'Разд 4-ПланПринятияОС 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2019-05-17T12:18:43Z</dcterms:modified>
</cp:coreProperties>
</file>