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140" windowHeight="8160" activeTab="1"/>
  </bookViews>
  <sheets>
    <sheet name="2015 год" sheetId="5" r:id="rId1"/>
    <sheet name="объем 2015г" sheetId="6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9" i="6"/>
  <c r="J9"/>
  <c r="I9"/>
  <c r="H9"/>
  <c r="G9"/>
  <c r="F9"/>
  <c r="Q8"/>
  <c r="Q5" s="1"/>
  <c r="P8"/>
  <c r="O8"/>
  <c r="O5" s="1"/>
  <c r="N8"/>
  <c r="M8"/>
  <c r="M5" s="1"/>
  <c r="L8"/>
  <c r="K8"/>
  <c r="K5" s="1"/>
  <c r="J8"/>
  <c r="I8"/>
  <c r="I5" s="1"/>
  <c r="H8"/>
  <c r="G8"/>
  <c r="G5" s="1"/>
  <c r="F8"/>
  <c r="E8"/>
  <c r="Q7"/>
  <c r="P7"/>
  <c r="O7"/>
  <c r="N7"/>
  <c r="N5" s="1"/>
  <c r="M7"/>
  <c r="L7"/>
  <c r="K7"/>
  <c r="J7"/>
  <c r="J5" s="1"/>
  <c r="I7"/>
  <c r="H7"/>
  <c r="G7"/>
  <c r="F7"/>
  <c r="E7" s="1"/>
  <c r="E6"/>
  <c r="P5"/>
  <c r="L5"/>
  <c r="H5"/>
  <c r="C7" i="5"/>
  <c r="C10"/>
  <c r="C8"/>
  <c r="C11"/>
  <c r="F5" i="6" l="1"/>
  <c r="E5" s="1"/>
  <c r="E9"/>
</calcChain>
</file>

<file path=xl/sharedStrings.xml><?xml version="1.0" encoding="utf-8"?>
<sst xmlns="http://schemas.openxmlformats.org/spreadsheetml/2006/main" count="37" uniqueCount="37">
  <si>
    <t>№ п/п</t>
  </si>
  <si>
    <t>1.</t>
  </si>
  <si>
    <t>Наименование показателя</t>
  </si>
  <si>
    <t>Всего</t>
  </si>
  <si>
    <t>Потери электроэнергии</t>
  </si>
  <si>
    <t>Затраты на оплату потерь  - всего, в т.ч. тыс.руб.</t>
  </si>
  <si>
    <t>в собственных сетях</t>
  </si>
  <si>
    <t>Уровень нормативных потерь, %</t>
  </si>
  <si>
    <t>1.1.</t>
  </si>
  <si>
    <t>2.</t>
  </si>
  <si>
    <t>3.</t>
  </si>
  <si>
    <t>4.</t>
  </si>
  <si>
    <t>Стоимость электроэнергии для компенсации потерь, руб./МВтч</t>
  </si>
  <si>
    <t>Объем электроэнергии для компенсации потерь в сетях, МВт.ч</t>
  </si>
  <si>
    <t>Размеры потерь в сетях за 2015 год</t>
  </si>
  <si>
    <t>Единица 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</si>
  <si>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</si>
  <si>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</si>
  <si>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</si>
  <si>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</si>
  <si>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</si>
  <si>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</si>
  <si>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</si>
  <si>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</si>
  <si>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</si>
  <si>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</si>
  <si>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</si>
  <si>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</si>
  <si>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электроэнергия</t>
  </si>
  <si>
    <t>Итого</t>
  </si>
  <si>
    <t>т.кВт ч</t>
  </si>
  <si>
    <t>ВН</t>
  </si>
  <si>
    <t>СН I</t>
  </si>
  <si>
    <t>СН II</t>
  </si>
  <si>
    <t>НН</t>
  </si>
  <si>
    <t>Год 2015</t>
  </si>
  <si>
    <t>Объем покупки электрической энергии в качестве компенсации потерь на 2015год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</si>
</sst>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7" formatCode="_(* #,##0.000_);_(* \(#,##0.000\);_(* &quot;-&quot;??_);_(@_)"/>
  </numFmts>
  <fonts count="1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wrapText="1"/>
    </xf>
    <xf numFmtId="0" fontId="6" fillId="0" borderId="4" xfId="0" applyNumberFormat="1" applyFont="1" applyFill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167" fontId="7" fillId="0" borderId="10" xfId="1" applyNumberFormat="1" applyFont="1" applyFill="1" applyBorder="1" applyAlignment="1">
      <alignment horizontal="center"/>
    </xf>
    <xf numFmtId="167" fontId="7" fillId="0" borderId="11" xfId="1" applyNumberFormat="1" applyFont="1" applyFill="1" applyBorder="1" applyAlignment="1">
      <alignment horizontal="center"/>
    </xf>
    <xf numFmtId="167" fontId="7" fillId="0" borderId="14" xfId="1" applyNumberFormat="1" applyFont="1" applyFill="1" applyBorder="1" applyAlignment="1">
      <alignment horizontal="center"/>
    </xf>
    <xf numFmtId="167" fontId="7" fillId="0" borderId="1" xfId="1" applyNumberFormat="1" applyFont="1" applyFill="1" applyBorder="1" applyAlignment="1">
      <alignment horizontal="center"/>
    </xf>
    <xf numFmtId="167" fontId="7" fillId="0" borderId="15" xfId="1" applyNumberFormat="1" applyFont="1" applyFill="1" applyBorder="1" applyAlignment="1">
      <alignment horizontal="center"/>
    </xf>
    <xf numFmtId="167" fontId="7" fillId="0" borderId="19" xfId="1" applyNumberFormat="1" applyFont="1" applyFill="1" applyBorder="1" applyAlignment="1">
      <alignment horizontal="center"/>
    </xf>
    <xf numFmtId="167" fontId="7" fillId="0" borderId="20" xfId="1" applyNumberFormat="1" applyFont="1" applyFill="1" applyBorder="1" applyAlignment="1">
      <alignment horizontal="center"/>
    </xf>
    <xf numFmtId="167" fontId="7" fillId="0" borderId="21" xfId="1" applyNumberFormat="1" applyFont="1" applyFill="1" applyBorder="1" applyAlignment="1">
      <alignment horizontal="center"/>
    </xf>
    <xf numFmtId="0" fontId="8" fillId="0" borderId="0" xfId="0" applyFont="1"/>
    <xf numFmtId="0" fontId="10" fillId="0" borderId="9" xfId="0" applyNumberFormat="1" applyFont="1" applyBorder="1" applyAlignment="1">
      <alignment horizontal="left"/>
    </xf>
    <xf numFmtId="0" fontId="10" fillId="0" borderId="9" xfId="0" applyNumberFormat="1" applyFont="1" applyBorder="1" applyAlignment="1"/>
    <xf numFmtId="0" fontId="10" fillId="0" borderId="18" xfId="0" applyNumberFormat="1" applyFont="1" applyBorder="1" applyAlignment="1">
      <alignment horizontal="left"/>
    </xf>
    <xf numFmtId="0" fontId="9" fillId="0" borderId="7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irinaoa/Local%20Settings/Temporary%20Internet%20Files/Content.Outlook/5RWZSS6J/&#1047;&#1072;&#1090;&#1088;&#1072;&#1090;&#1099;%20&#1085;&#1072;%20&#1087;&#1086;&#1082;&#1091;&#1087;&#1082;&#1091;%20&#1087;&#1086;&#1090;&#1077;&#1088;&#1100;%20&#1101;&#1083;&#1077;&#1082;&#1090;&#1088;&#1086;&#1101;&#1085;&#1077;&#1088;&#1075;&#1080;&#1080;%20&#1085;&#1072;%202015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7">
          <cell r="C7">
            <v>52577.868000000002</v>
          </cell>
        </row>
        <row r="9">
          <cell r="C9">
            <v>25381.233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11"/>
  <sheetViews>
    <sheetView workbookViewId="0">
      <selection activeCell="B30" sqref="B30"/>
    </sheetView>
  </sheetViews>
  <sheetFormatPr defaultRowHeight="12.75"/>
  <cols>
    <col min="1" max="1" width="9.140625" style="1"/>
    <col min="2" max="2" width="59.5703125" style="1" customWidth="1"/>
    <col min="3" max="3" width="18.7109375" style="1" customWidth="1"/>
    <col min="4" max="4" width="19.85546875" style="1" customWidth="1"/>
    <col min="5" max="16384" width="9.140625" style="1"/>
  </cols>
  <sheetData>
    <row r="2" spans="1:4" ht="15">
      <c r="A2" s="12" t="s">
        <v>14</v>
      </c>
      <c r="B2" s="12"/>
      <c r="C2" s="12"/>
      <c r="D2" s="11"/>
    </row>
    <row r="5" spans="1:4" s="6" customFormat="1" ht="26.25" customHeight="1">
      <c r="A5" s="4" t="s">
        <v>0</v>
      </c>
      <c r="B5" s="4" t="s">
        <v>2</v>
      </c>
      <c r="C5" s="4" t="s">
        <v>3</v>
      </c>
    </row>
    <row r="6" spans="1:4">
      <c r="A6" s="2"/>
      <c r="B6" s="2" t="s">
        <v>4</v>
      </c>
      <c r="C6" s="2"/>
    </row>
    <row r="7" spans="1:4">
      <c r="A7" s="7" t="s">
        <v>1</v>
      </c>
      <c r="B7" s="2" t="s">
        <v>5</v>
      </c>
      <c r="C7" s="3">
        <f>[1]Лист2!$C$7</f>
        <v>52577.868000000002</v>
      </c>
    </row>
    <row r="8" spans="1:4">
      <c r="A8" s="8" t="s">
        <v>8</v>
      </c>
      <c r="B8" s="2" t="s">
        <v>6</v>
      </c>
      <c r="C8" s="3">
        <f>C7</f>
        <v>52577.868000000002</v>
      </c>
    </row>
    <row r="9" spans="1:4" s="5" customFormat="1">
      <c r="A9" s="9" t="s">
        <v>9</v>
      </c>
      <c r="B9" s="10" t="s">
        <v>7</v>
      </c>
      <c r="C9" s="3">
        <v>7.32</v>
      </c>
    </row>
    <row r="10" spans="1:4">
      <c r="A10" s="7" t="s">
        <v>10</v>
      </c>
      <c r="B10" s="2" t="s">
        <v>13</v>
      </c>
      <c r="C10" s="3">
        <f>[1]Лист2!$C$9</f>
        <v>25381.233</v>
      </c>
    </row>
    <row r="11" spans="1:4" ht="12" customHeight="1">
      <c r="A11" s="7" t="s">
        <v>11</v>
      </c>
      <c r="B11" s="2" t="s">
        <v>12</v>
      </c>
      <c r="C11" s="3">
        <f>C7/C10*1000</f>
        <v>2071.5253667936463</v>
      </c>
    </row>
  </sheetData>
  <mergeCells count="1">
    <mergeCell ref="A2:C2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Q9"/>
  <sheetViews>
    <sheetView tabSelected="1" workbookViewId="0">
      <selection activeCell="G16" sqref="G16"/>
    </sheetView>
  </sheetViews>
  <sheetFormatPr defaultRowHeight="12.75"/>
  <cols>
    <col min="5" max="5" width="14.140625" customWidth="1"/>
  </cols>
  <sheetData>
    <row r="2" spans="1:17">
      <c r="C2" s="27" t="s">
        <v>36</v>
      </c>
      <c r="D2" s="27"/>
      <c r="E2" s="27"/>
      <c r="F2" s="27"/>
      <c r="G2" s="27"/>
      <c r="H2" s="27"/>
      <c r="I2" s="27"/>
    </row>
    <row r="3" spans="1:17" ht="13.5" thickBot="1"/>
    <row r="4" spans="1:17" ht="39" thickBot="1">
      <c r="A4" s="13"/>
      <c r="B4" s="13"/>
      <c r="C4" s="13"/>
      <c r="D4" s="14" t="s">
        <v>15</v>
      </c>
      <c r="E4" s="15" t="s">
        <v>35</v>
      </c>
      <c r="F4" s="16" t="s">
        <v>16</v>
      </c>
      <c r="G4" s="16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6" t="s">
        <v>22</v>
      </c>
      <c r="M4" s="16" t="s">
        <v>23</v>
      </c>
      <c r="N4" s="16" t="s">
        <v>24</v>
      </c>
      <c r="O4" s="16" t="s">
        <v>25</v>
      </c>
      <c r="P4" s="17" t="s">
        <v>26</v>
      </c>
      <c r="Q4" s="18" t="s">
        <v>27</v>
      </c>
    </row>
    <row r="5" spans="1:17" ht="15">
      <c r="A5" s="31" t="s">
        <v>28</v>
      </c>
      <c r="B5" s="32"/>
      <c r="C5" s="28" t="s">
        <v>29</v>
      </c>
      <c r="D5" s="32" t="s">
        <v>30</v>
      </c>
      <c r="E5" s="19">
        <f>F5+G5+H5+I5+J5+K5+L5+M5+N5+O5+P5+Q5+0.001</f>
        <v>25381.233004704092</v>
      </c>
      <c r="F5" s="20">
        <f>F6+F7+F8+F9</f>
        <v>2166.5632492635041</v>
      </c>
      <c r="G5" s="20">
        <f t="shared" ref="G5:Q5" si="0">G6+G7+G8+G9</f>
        <v>2166.5608333333334</v>
      </c>
      <c r="H5" s="20">
        <f t="shared" si="0"/>
        <v>2166.5608333333334</v>
      </c>
      <c r="I5" s="20">
        <f t="shared" si="0"/>
        <v>2166.6108333333336</v>
      </c>
      <c r="J5" s="20">
        <f t="shared" si="0"/>
        <v>2166.5608333333334</v>
      </c>
      <c r="K5" s="20">
        <f t="shared" si="0"/>
        <v>2166.5698333333335</v>
      </c>
      <c r="L5" s="20">
        <f t="shared" si="0"/>
        <v>2063.6275610536272</v>
      </c>
      <c r="M5" s="20">
        <f t="shared" si="0"/>
        <v>2063.6415666666667</v>
      </c>
      <c r="N5" s="20">
        <f t="shared" si="0"/>
        <v>2063.6317610536271</v>
      </c>
      <c r="O5" s="20">
        <f t="shared" si="0"/>
        <v>2063.6415666666667</v>
      </c>
      <c r="P5" s="20">
        <f t="shared" si="0"/>
        <v>2063.6315666666669</v>
      </c>
      <c r="Q5" s="20">
        <f t="shared" si="0"/>
        <v>2063.6315666666665</v>
      </c>
    </row>
    <row r="6" spans="1:17" ht="15">
      <c r="A6" s="33"/>
      <c r="B6" s="34"/>
      <c r="C6" s="29" t="s">
        <v>31</v>
      </c>
      <c r="D6" s="34"/>
      <c r="E6" s="21">
        <f>F6+G6+H6+I6+J6+K6+L6+M6+N6+O6+P6+Q6</f>
        <v>10372.480527388012</v>
      </c>
      <c r="F6" s="22">
        <v>921.41700000000003</v>
      </c>
      <c r="G6" s="22">
        <v>921.41658406982913</v>
      </c>
      <c r="H6" s="22">
        <v>921.41658406982913</v>
      </c>
      <c r="I6" s="22">
        <v>921.46658406982908</v>
      </c>
      <c r="J6" s="22">
        <v>921.41658406982913</v>
      </c>
      <c r="K6" s="22">
        <v>921.42558406982914</v>
      </c>
      <c r="L6" s="22">
        <v>807.31626783981108</v>
      </c>
      <c r="M6" s="22">
        <v>807.32726783981104</v>
      </c>
      <c r="N6" s="22">
        <v>807.31726783981105</v>
      </c>
      <c r="O6" s="22">
        <v>807.32726783981104</v>
      </c>
      <c r="P6" s="22">
        <v>807.31726783981105</v>
      </c>
      <c r="Q6" s="23">
        <v>807.31626783981108</v>
      </c>
    </row>
    <row r="7" spans="1:17" ht="15">
      <c r="A7" s="33"/>
      <c r="B7" s="34"/>
      <c r="C7" s="29" t="s">
        <v>32</v>
      </c>
      <c r="D7" s="34"/>
      <c r="E7" s="21">
        <f>F7+G7+H7+I7+J7+K7+L7+M7+N7+O7+P7+Q7</f>
        <v>9002.8396199435574</v>
      </c>
      <c r="F7" s="22">
        <f>754.839187464209-25.57</f>
        <v>729.26918746420893</v>
      </c>
      <c r="G7" s="22">
        <f>754.839187464209-25.569</f>
        <v>729.27018746420902</v>
      </c>
      <c r="H7" s="22">
        <f>754.839187464209-25.569</f>
        <v>729.27018746420902</v>
      </c>
      <c r="I7" s="22">
        <f>754.839187464209-25.569</f>
        <v>729.27018746420902</v>
      </c>
      <c r="J7" s="22">
        <f>754.839187464209-25.569</f>
        <v>729.27018746420902</v>
      </c>
      <c r="K7" s="22">
        <f>754.839187464209-25.569</f>
        <v>729.27018746420902</v>
      </c>
      <c r="L7" s="22">
        <f>745.634082526384+25.57</f>
        <v>771.20408252638401</v>
      </c>
      <c r="M7" s="22">
        <f>745.634082526384+25.569</f>
        <v>771.20308252638392</v>
      </c>
      <c r="N7" s="22">
        <f>745.634082526384+25.569</f>
        <v>771.20308252638392</v>
      </c>
      <c r="O7" s="22">
        <f>745.634082526384+25.569</f>
        <v>771.20308252638392</v>
      </c>
      <c r="P7" s="22">
        <f>745.634082526384+25.569</f>
        <v>771.20308252638392</v>
      </c>
      <c r="Q7" s="23">
        <f>745.634082526384+25.569</f>
        <v>771.20308252638392</v>
      </c>
    </row>
    <row r="8" spans="1:17" ht="15">
      <c r="A8" s="33"/>
      <c r="B8" s="34"/>
      <c r="C8" s="28" t="s">
        <v>33</v>
      </c>
      <c r="D8" s="34"/>
      <c r="E8" s="21">
        <f>F8+G8+H8+I8+J8+K8+L8+M8+N8+O8+P8+Q8</f>
        <v>5935.3782868454437</v>
      </c>
      <c r="F8" s="22">
        <f t="shared" ref="F8:K8" si="1">497.649137120142+11.991</f>
        <v>509.64013712014196</v>
      </c>
      <c r="G8" s="22">
        <f t="shared" si="1"/>
        <v>509.64013712014196</v>
      </c>
      <c r="H8" s="22">
        <f t="shared" si="1"/>
        <v>509.64013712014196</v>
      </c>
      <c r="I8" s="22">
        <f t="shared" si="1"/>
        <v>509.64013712014196</v>
      </c>
      <c r="J8" s="22">
        <f t="shared" si="1"/>
        <v>509.64013712014196</v>
      </c>
      <c r="K8" s="22">
        <f t="shared" si="1"/>
        <v>509.64013712014196</v>
      </c>
      <c r="L8" s="22">
        <f>491.580410687432-11.991</f>
        <v>479.58941068743201</v>
      </c>
      <c r="M8" s="22">
        <f>491.580410687432-11.991</f>
        <v>479.58941068743201</v>
      </c>
      <c r="N8" s="22">
        <f>491.580410687432-11.991</f>
        <v>479.58941068743201</v>
      </c>
      <c r="O8" s="22">
        <f>491.580410687432-11.991</f>
        <v>479.58941068743201</v>
      </c>
      <c r="P8" s="22">
        <f>491.580410687432-11.991</f>
        <v>479.58941068743201</v>
      </c>
      <c r="Q8" s="23">
        <f>491.580410687432-11.99</f>
        <v>479.59041068743198</v>
      </c>
    </row>
    <row r="9" spans="1:17" ht="15.75" thickBot="1">
      <c r="A9" s="35"/>
      <c r="B9" s="36"/>
      <c r="C9" s="30" t="s">
        <v>34</v>
      </c>
      <c r="D9" s="36"/>
      <c r="E9" s="24">
        <f>F9+G9+H9+I9+J9+K9+L9+M9+N9+O9+P9+Q9</f>
        <v>70.533570527078012</v>
      </c>
      <c r="F9" s="25">
        <f>5.91392467915331+0.323</f>
        <v>6.2369246791533106</v>
      </c>
      <c r="G9" s="25">
        <f>5.91392467915331+0.32</f>
        <v>6.2339246791533105</v>
      </c>
      <c r="H9" s="25">
        <f>5.91392467915331+0.32</f>
        <v>6.2339246791533105</v>
      </c>
      <c r="I9" s="25">
        <f>5.91392467915331+0.32</f>
        <v>6.2339246791533105</v>
      </c>
      <c r="J9" s="25">
        <f>5.91392467915331+0.32</f>
        <v>6.2339246791533105</v>
      </c>
      <c r="K9" s="25">
        <f>5.91392467915331+0.32</f>
        <v>6.2339246791533105</v>
      </c>
      <c r="L9" s="25">
        <v>5.5178000000000003</v>
      </c>
      <c r="M9" s="25">
        <v>5.5218056130395397</v>
      </c>
      <c r="N9" s="25">
        <v>5.5220000000000002</v>
      </c>
      <c r="O9" s="25">
        <v>5.5218056130395397</v>
      </c>
      <c r="P9" s="25">
        <v>5.5218056130395397</v>
      </c>
      <c r="Q9" s="26">
        <v>5.5218056130395397</v>
      </c>
    </row>
  </sheetData>
  <mergeCells count="3">
    <mergeCell ref="A4:C4"/>
    <mergeCell ref="A5:B9"/>
    <mergeCell ref="D5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2015 год</vt:lpstr>
      <vt:lpstr>объем 2015г</vt:lpstr>
    </vt:vector>
  </TitlesOfParts>
  <Company>ООО Энергонефть Самара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 </cp:lastModifiedBy>
  <dcterms:created xsi:type="dcterms:W3CDTF">2011-05-11T07:11:30Z</dcterms:created>
  <dcterms:modified xsi:type="dcterms:W3CDTF">2015-02-25T10:32:08Z</dcterms:modified>
</cp:coreProperties>
</file>