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4"/>
  </bookViews>
  <sheets>
    <sheet name="январь  2026" sheetId="102" r:id="rId1"/>
    <sheet name="Февраль  2026" sheetId="103" r:id="rId2"/>
    <sheet name="Март 2026" sheetId="104" r:id="rId3"/>
    <sheet name="Аппрель 2026" sheetId="105" r:id="rId4"/>
    <sheet name="Май  2026 (2)" sheetId="106" r:id="rId5"/>
    <sheet name="июнь 2015" sheetId="22" state="hidden" r:id="rId6"/>
    <sheet name="июль 2015" sheetId="23" state="hidden" r:id="rId7"/>
    <sheet name="август 2015" sheetId="24" state="hidden" r:id="rId8"/>
    <sheet name="сентябрь 2015" sheetId="25" state="hidden" r:id="rId9"/>
    <sheet name="октябрь 2015" sheetId="26" state="hidden" r:id="rId10"/>
    <sheet name="ноябрь 2015" sheetId="27" state="hidden" r:id="rId11"/>
    <sheet name="декабрь 2015" sheetId="28" state="hidden" r:id="rId12"/>
  </sheets>
  <externalReferences>
    <externalReference r:id="rId13"/>
  </externalReferences>
  <calcPr calcId="145621" iterateDelta="1E-4"/>
</workbook>
</file>

<file path=xl/calcChain.xml><?xml version="1.0" encoding="utf-8"?>
<calcChain xmlns="http://schemas.openxmlformats.org/spreadsheetml/2006/main">
  <c r="L7" i="106" l="1"/>
  <c r="K7" i="106"/>
  <c r="G8" i="106"/>
  <c r="G9" i="106"/>
  <c r="D8" i="106"/>
  <c r="E9" i="106"/>
  <c r="H7" i="106"/>
  <c r="I7" i="106" s="1"/>
  <c r="F7" i="106"/>
  <c r="H6" i="106"/>
  <c r="I6" i="106" s="1"/>
  <c r="F6" i="106"/>
  <c r="L13" i="106" l="1"/>
  <c r="H7" i="105"/>
  <c r="H6" i="105"/>
  <c r="L7" i="105" l="1"/>
  <c r="K7" i="105"/>
  <c r="I7" i="105" l="1"/>
  <c r="F7" i="105"/>
  <c r="I6" i="105"/>
  <c r="F6" i="105"/>
  <c r="L13" i="105" l="1"/>
  <c r="L13" i="104"/>
  <c r="L7" i="104" l="1"/>
  <c r="K7" i="104"/>
  <c r="H7" i="104"/>
  <c r="I7" i="104" s="1"/>
  <c r="F7" i="104"/>
  <c r="H6" i="104"/>
  <c r="I6" i="104" s="1"/>
  <c r="F6" i="104"/>
  <c r="H7" i="103" l="1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<sst xmlns="http://schemas.openxmlformats.org/spreadsheetml/2006/main" count="283" uniqueCount="34">
  <si>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</si>
  <si>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</si>
  <si>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</si>
  <si>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</si>
  <si>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</si>
  <si>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</si>
  <si>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</si>
  <si>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</si>
  <si>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</si>
  <si>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</si>
  <si>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</si>
  <si>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</si>
  <si>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</si>
  <si>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</si>
  <si>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</si>
  <si>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</si>
  <si>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</si>
  <si>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</si>
  <si>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</si>
  <si>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</si>
  <si>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</si>
  <si>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</si>
  <si>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</si>
  <si>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</si>
  <si>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</si>
  <si>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</si>
  <si>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</si>
  <si>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</si>
  <si>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</si>
  <si>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</si>
  <si>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2026 года.</t>
  </si>
  <si>
    <t>средний тариф за 1 кв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</si>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</sst>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8" fontId="10" fillId="3" borderId="0" xfId="0" applyNumberFormat="1" applyFont="1" applyFill="1"/>
    <xf numFmtId="166" fontId="10" fillId="3" borderId="0" xfId="0" applyNumberFormat="1" applyFont="1" applyFill="1"/>
    <xf numFmtId="0" fontId="10" fillId="0" borderId="0" xfId="0" applyFont="1"/>
    <xf numFmtId="172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1219.5329999999999</v>
      </c>
      <c r="E6" s="24"/>
      <c r="F6" s="45">
        <f>G6/D6</f>
        <v>3.8244380020876845</v>
      </c>
      <c r="G6" s="25">
        <v>4664.0283499999996</v>
      </c>
      <c r="H6" s="43">
        <f>G6*20%</f>
        <v>932.80566999999996</v>
      </c>
      <c r="I6" s="43">
        <f>G6+H6</f>
        <v>5596.8340199999993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0.69599999999999995</v>
      </c>
      <c r="E7" s="24"/>
      <c r="F7" s="45">
        <f>G7/D7</f>
        <v>3.824439655172414</v>
      </c>
      <c r="G7" s="25">
        <v>2.66181</v>
      </c>
      <c r="H7" s="43">
        <f>G7*20%</f>
        <v>0.532362</v>
      </c>
      <c r="I7" s="43">
        <f>G7+H7</f>
        <v>3.194172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K7" sqref="K7:N1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1201.5530000000001</v>
      </c>
      <c r="E6" s="24"/>
      <c r="F6" s="45">
        <f>G6/D6</f>
        <v>3.7473130024226977</v>
      </c>
      <c r="G6" s="25">
        <v>4502.5951800000003</v>
      </c>
      <c r="H6" s="43">
        <f>G6*20%</f>
        <v>900.51903600000014</v>
      </c>
      <c r="I6" s="43">
        <f>G6+H6</f>
        <v>5403.1142159999999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0.60699999999999998</v>
      </c>
      <c r="E7" s="24"/>
      <c r="F7" s="45">
        <f>G7/D7</f>
        <v>3.7473146622734763</v>
      </c>
      <c r="G7" s="25">
        <v>2.2746200000000001</v>
      </c>
      <c r="H7" s="43">
        <f>G7*20%</f>
        <v>0.45492400000000005</v>
      </c>
      <c r="I7" s="43">
        <f>G7+H7</f>
        <v>2.7295440000000002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B1" zoomScaleNormal="100" zoomScaleSheetLayoutView="80" workbookViewId="0">
      <selection activeCell="K6" sqref="K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2" width="16.5703125" style="1" customWidth="1"/>
    <col min="13" max="16384" width="9.140625" style="1"/>
  </cols>
  <sheetData>
    <row r="1" spans="1:14" x14ac:dyDescent="0.3">
      <c r="A1" s="5" t="s">
        <v>10</v>
      </c>
      <c r="G1" s="2"/>
      <c r="H1" s="2" t="s">
        <v>6</v>
      </c>
    </row>
    <row r="3" spans="1:14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4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4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4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1266.6569999999999</v>
      </c>
      <c r="E6" s="24"/>
      <c r="F6" s="45">
        <f>G6/D6</f>
        <v>4.6098090011739563</v>
      </c>
      <c r="G6" s="25">
        <v>5839.04684</v>
      </c>
      <c r="H6" s="43">
        <f>G6*20%</f>
        <v>1167.8093679999999</v>
      </c>
      <c r="I6" s="43">
        <f>G6+H6</f>
        <v>7006.8562080000002</v>
      </c>
    </row>
    <row r="7" spans="1:14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0.53800000000000003</v>
      </c>
      <c r="E7" s="24"/>
      <c r="F7" s="45">
        <f>G7/D7</f>
        <v>4.6097955390334571</v>
      </c>
      <c r="G7" s="25">
        <v>2.48007</v>
      </c>
      <c r="H7" s="43">
        <f>G7*20%</f>
        <v>0.49601400000000001</v>
      </c>
      <c r="I7" s="43">
        <f>G7+H7</f>
        <v>2.9760840000000002</v>
      </c>
      <c r="K7" s="46">
        <f>'январь  2026'!D6+'январь  2026'!D7+'Февраль  2026'!D6+'Февраль  2026'!D7+'Март 2026'!D6+'Март 2026'!D7</f>
        <v>3689.5840000000003</v>
      </c>
      <c r="L7" s="47">
        <f>'январь  2026'!G6+'январь  2026'!G7+'Февраль  2026'!G6+'Февраль  2026'!G7+'Март 2026'!G6+'Март 2026'!G7</f>
        <v>15013.086869999997</v>
      </c>
      <c r="M7" s="48"/>
      <c r="N7" s="48"/>
    </row>
    <row r="8" spans="1:14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4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4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4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4" x14ac:dyDescent="0.3">
      <c r="A12" s="1" t="s">
        <v>1</v>
      </c>
      <c r="B12" s="1" t="s">
        <v>7</v>
      </c>
      <c r="G12" s="31"/>
    </row>
    <row r="13" spans="1:14" x14ac:dyDescent="0.3">
      <c r="G13" s="41"/>
      <c r="J13" s="36"/>
      <c r="L13" s="36">
        <f>L7/K7</f>
        <v>4.0690459601949698</v>
      </c>
      <c r="M13" s="1" t="s">
        <v>31</v>
      </c>
    </row>
    <row r="14" spans="1:14" x14ac:dyDescent="0.3">
      <c r="G14" s="30"/>
      <c r="J14" s="3"/>
      <c r="L14" s="3"/>
    </row>
    <row r="15" spans="1:14" x14ac:dyDescent="0.3">
      <c r="F15" s="26"/>
      <c r="G15" s="30"/>
      <c r="J15" s="30"/>
      <c r="K15" s="31"/>
    </row>
    <row r="16" spans="1:14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zoomScaleSheetLayoutView="80" workbookViewId="0">
      <selection activeCell="I6" sqref="I6:I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customWidth="1"/>
    <col min="9" max="9" width="19.28515625" style="1" customWidth="1"/>
    <col min="10" max="10" width="16" style="1" customWidth="1"/>
    <col min="11" max="11" width="16.28515625" style="1" customWidth="1"/>
    <col min="12" max="12" width="16.5703125" style="1" customWidth="1"/>
    <col min="13" max="14" width="9.140625" style="1" customWidth="1"/>
    <col min="15" max="16384" width="9.140625" style="1"/>
  </cols>
  <sheetData>
    <row r="1" spans="1:14" x14ac:dyDescent="0.3">
      <c r="A1" s="5" t="s">
        <v>10</v>
      </c>
      <c r="G1" s="2"/>
      <c r="H1" s="2" t="s">
        <v>6</v>
      </c>
    </row>
    <row r="3" spans="1:14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4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4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4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1004.557</v>
      </c>
      <c r="E6" s="24"/>
      <c r="F6" s="49">
        <f>G6/D6</f>
        <v>4.2363269978707034</v>
      </c>
      <c r="G6" s="25">
        <v>4255.6319400000002</v>
      </c>
      <c r="H6" s="43">
        <f>G6*22%</f>
        <v>936.23902680000003</v>
      </c>
      <c r="I6" s="43">
        <f>G6+H6</f>
        <v>5191.8709668000001</v>
      </c>
    </row>
    <row r="7" spans="1:14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0.51700000000000002</v>
      </c>
      <c r="E7" s="24"/>
      <c r="F7" s="49">
        <f>G7/D7</f>
        <v>4.2363249516441002</v>
      </c>
      <c r="G7" s="25">
        <v>2.1901799999999998</v>
      </c>
      <c r="H7" s="43">
        <f>G7*22%</f>
        <v>0.48183959999999998</v>
      </c>
      <c r="I7" s="43">
        <f>G7+H7</f>
        <v>2.6720195999999996</v>
      </c>
      <c r="K7" s="46">
        <f>'январь  2026'!D6+'январь  2026'!D7+'Февраль  2026'!D6+'Февраль  2026'!D7+'Аппрель 2026'!D6+'Аппрель 2026'!D7+'Март 2026'!D6+'Март 2026'!D7</f>
        <v>4694.6579999999994</v>
      </c>
      <c r="L7" s="47">
        <f>'январь  2026'!G6+'январь  2026'!G7+'Февраль  2026'!G6+'Февраль  2026'!G7+'Аппрель 2026'!G6+'Аппрель 2026'!G7+'Март 2026'!G6+'Март 2026'!G7</f>
        <v>19270.90899</v>
      </c>
      <c r="M7" s="48"/>
      <c r="N7" s="48"/>
    </row>
    <row r="8" spans="1:14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4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4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4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4" x14ac:dyDescent="0.3">
      <c r="A12" s="1" t="s">
        <v>1</v>
      </c>
      <c r="B12" s="1" t="s">
        <v>7</v>
      </c>
      <c r="G12" s="31"/>
    </row>
    <row r="13" spans="1:14" x14ac:dyDescent="0.3">
      <c r="G13" s="41"/>
      <c r="J13" s="36"/>
      <c r="L13" s="36">
        <f>L7/K7</f>
        <v>4.1048589673624791</v>
      </c>
      <c r="M13" s="1" t="s">
        <v>31</v>
      </c>
    </row>
    <row r="14" spans="1:14" x14ac:dyDescent="0.3">
      <c r="G14" s="30"/>
      <c r="J14" s="3"/>
      <c r="L14" s="3"/>
    </row>
    <row r="15" spans="1:14" x14ac:dyDescent="0.3">
      <c r="F15" s="26"/>
      <c r="G15" s="30"/>
      <c r="J15" s="30"/>
      <c r="K15" s="31"/>
    </row>
    <row r="16" spans="1:14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zoomScaleSheetLayoutView="80" workbookViewId="0">
      <selection activeCell="G23" sqref="G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hidden="1" customWidth="1"/>
    <col min="12" max="12" width="16.5703125" style="1" hidden="1" customWidth="1"/>
    <col min="13" max="13" width="9.140625" style="1" hidden="1" customWidth="1"/>
    <col min="14" max="14" width="9.140625" style="1" customWidth="1"/>
    <col min="15" max="16384" width="9.140625" style="1"/>
  </cols>
  <sheetData>
    <row r="1" spans="1:14" x14ac:dyDescent="0.3">
      <c r="A1" s="5" t="s">
        <v>10</v>
      </c>
      <c r="G1" s="2"/>
      <c r="H1" s="2" t="s">
        <v>6</v>
      </c>
    </row>
    <row r="3" spans="1:14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4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4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4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906.68499999999995</v>
      </c>
      <c r="E6" s="24"/>
      <c r="F6" s="49">
        <f>G6/D6</f>
        <v>3.9494289968401377</v>
      </c>
      <c r="G6" s="25">
        <v>3580.8880300000001</v>
      </c>
      <c r="H6" s="43">
        <f>G6*22%</f>
        <v>787.79536659999997</v>
      </c>
      <c r="I6" s="43">
        <f>G6+H6</f>
        <v>4368.6833966000004</v>
      </c>
    </row>
    <row r="7" spans="1:14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0.47299999999999998</v>
      </c>
      <c r="E7" s="24"/>
      <c r="F7" s="49">
        <f>G7/D7</f>
        <v>3.9494291754756872</v>
      </c>
      <c r="G7" s="25">
        <v>1.86808</v>
      </c>
      <c r="H7" s="43">
        <f>G7*22%</f>
        <v>0.4109776</v>
      </c>
      <c r="I7" s="43">
        <f>G7+H7</f>
        <v>2.2790575999999998</v>
      </c>
      <c r="K7" s="46">
        <f>'январь  2026'!D6+'январь  2026'!D7+'Февраль  2026'!D6+'Февраль  2026'!D7+'Май  2026 (2)'!D6+'Май  2026 (2)'!D7+'Март 2026'!D6+'Март 2026'!D7+'Аппрель 2026'!D6+'Аппрель 2026'!D7</f>
        <v>5601.8159999999989</v>
      </c>
      <c r="L7" s="47">
        <f>'январь  2026'!G6+'январь  2026'!G7+'Февраль  2026'!G6+'Февраль  2026'!G7+'Май  2026 (2)'!G6+'Май  2026 (2)'!G7+'Март 2026'!G6+'Март 2026'!G7+'Аппрель 2026'!G6+'Аппрель 2026'!G7</f>
        <v>22853.665100000002</v>
      </c>
      <c r="M7" s="48"/>
      <c r="N7" s="48"/>
    </row>
    <row r="8" spans="1:14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f>16/1000</f>
        <v>1.6E-2</v>
      </c>
      <c r="E8" s="34"/>
      <c r="F8" s="44"/>
      <c r="G8" s="35">
        <f>0.16/1000</f>
        <v>1.6000000000000001E-4</v>
      </c>
      <c r="H8" s="40" t="s">
        <v>27</v>
      </c>
    </row>
    <row r="9" spans="1:14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f>1/1000</f>
        <v>1E-3</v>
      </c>
      <c r="F9" s="44"/>
      <c r="G9" s="35">
        <f>322.59/1000</f>
        <v>0.32258999999999999</v>
      </c>
      <c r="H9" s="40" t="s">
        <v>27</v>
      </c>
    </row>
    <row r="10" spans="1:14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4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4" x14ac:dyDescent="0.3">
      <c r="A12" s="1" t="s">
        <v>1</v>
      </c>
      <c r="B12" s="1" t="s">
        <v>7</v>
      </c>
      <c r="G12" s="31"/>
    </row>
    <row r="13" spans="1:14" x14ac:dyDescent="0.3">
      <c r="G13" s="41"/>
      <c r="J13" s="36"/>
      <c r="L13" s="36">
        <f>L7/K7</f>
        <v>4.0796886402552328</v>
      </c>
      <c r="M13" s="1" t="s">
        <v>31</v>
      </c>
    </row>
    <row r="14" spans="1:14" x14ac:dyDescent="0.3">
      <c r="G14" s="30"/>
      <c r="J14" s="3"/>
      <c r="L14" s="3"/>
    </row>
    <row r="15" spans="1:14" x14ac:dyDescent="0.3">
      <c r="F15" s="26"/>
      <c r="G15" s="30"/>
      <c r="J15" s="30"/>
      <c r="K15" s="31"/>
    </row>
    <row r="16" spans="1:14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 2026</vt:lpstr>
      <vt:lpstr>Февраль  2026</vt:lpstr>
      <vt:lpstr>Март 2026</vt:lpstr>
      <vt:lpstr>Аппрель 2026</vt:lpstr>
      <vt:lpstr>Май  2026 (2)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2026-06-09T06:16:52Z</dcterms:modified>
</cp:coreProperties>
</file>