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7575" tabRatio="294"/>
  </bookViews>
  <sheets>
    <sheet name="2024 год  факт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61" i="4" l="1"/>
  <c r="D45" i="4" l="1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E44" i="4"/>
  <c r="F44" i="4"/>
  <c r="G44" i="4"/>
  <c r="D44" i="4"/>
  <c r="D41" i="4"/>
  <c r="E41" i="4"/>
  <c r="F41" i="4"/>
  <c r="G41" i="4"/>
  <c r="D42" i="4"/>
  <c r="E42" i="4"/>
  <c r="F42" i="4"/>
  <c r="G42" i="4"/>
  <c r="E40" i="4"/>
  <c r="F40" i="4"/>
  <c r="G40" i="4"/>
  <c r="D40" i="4"/>
  <c r="D36" i="4"/>
  <c r="E36" i="4"/>
  <c r="F36" i="4"/>
  <c r="G36" i="4"/>
  <c r="D37" i="4"/>
  <c r="E37" i="4"/>
  <c r="F37" i="4"/>
  <c r="G37" i="4"/>
  <c r="D38" i="4"/>
  <c r="E38" i="4"/>
  <c r="F38" i="4"/>
  <c r="G38" i="4"/>
  <c r="E12" i="4"/>
  <c r="E35" i="4" s="1"/>
  <c r="G12" i="4"/>
  <c r="G35" i="4" s="1"/>
  <c r="F12" i="4"/>
  <c r="F35" i="4" s="1"/>
  <c r="D12" i="4"/>
  <c r="D35" i="4" s="1"/>
  <c r="G14" i="4"/>
  <c r="F14" i="4"/>
  <c r="C53" i="4" l="1"/>
  <c r="C54" i="4"/>
  <c r="C30" i="4" l="1"/>
  <c r="C18" i="4"/>
  <c r="C35" i="4" l="1"/>
  <c r="C37" i="4"/>
  <c r="C38" i="4"/>
  <c r="C39" i="4"/>
  <c r="C40" i="4"/>
  <c r="C42" i="4"/>
  <c r="C45" i="4"/>
  <c r="C46" i="4"/>
  <c r="C47" i="4"/>
  <c r="C48" i="4"/>
  <c r="C49" i="4"/>
  <c r="C50" i="4"/>
  <c r="C51" i="4"/>
  <c r="C52" i="4"/>
  <c r="C44" i="4"/>
  <c r="D13" i="4" l="1"/>
  <c r="E13" i="4"/>
  <c r="F13" i="4"/>
  <c r="G13" i="4"/>
  <c r="C22" i="4"/>
  <c r="C23" i="4"/>
  <c r="C24" i="4"/>
  <c r="C25" i="4"/>
  <c r="C26" i="4"/>
  <c r="C27" i="4"/>
  <c r="C28" i="4"/>
  <c r="C29" i="4"/>
  <c r="C31" i="4"/>
  <c r="C36" i="4" l="1"/>
  <c r="F20" i="4"/>
  <c r="G20" i="4"/>
  <c r="D20" i="4" l="1"/>
  <c r="C19" i="4"/>
  <c r="C60" i="4"/>
  <c r="C21" i="4"/>
  <c r="E43" i="4"/>
  <c r="F43" i="4"/>
  <c r="G43" i="4"/>
  <c r="E34" i="4" l="1"/>
  <c r="E20" i="4"/>
  <c r="C20" i="4" s="1"/>
  <c r="D34" i="4"/>
  <c r="C16" i="4"/>
  <c r="E11" i="4"/>
  <c r="C15" i="4"/>
  <c r="C14" i="4"/>
  <c r="C17" i="4"/>
  <c r="C12" i="4"/>
  <c r="C13" i="4" l="1"/>
  <c r="E33" i="4"/>
  <c r="E10" i="4"/>
  <c r="F34" i="4"/>
  <c r="G34" i="4"/>
  <c r="G11" i="4"/>
  <c r="F11" i="4"/>
  <c r="G10" i="4" l="1"/>
  <c r="G7" i="4" s="1"/>
  <c r="E57" i="4"/>
  <c r="E7" i="4"/>
  <c r="E58" i="4"/>
  <c r="E8" i="4" s="1"/>
  <c r="G33" i="4"/>
  <c r="F33" i="4"/>
  <c r="F10" i="4"/>
  <c r="C34" i="4"/>
  <c r="G57" i="4" l="1"/>
  <c r="F57" i="4"/>
  <c r="F7" i="4"/>
  <c r="G58" i="4"/>
  <c r="G8" i="4" s="1"/>
  <c r="F58" i="4"/>
  <c r="F8" i="4" s="1"/>
  <c r="D43" i="4"/>
  <c r="D33" i="4" s="1"/>
  <c r="D58" i="4" l="1"/>
  <c r="C33" i="4"/>
  <c r="C43" i="4"/>
  <c r="D11" i="4"/>
  <c r="D10" i="4" l="1"/>
  <c r="D7" i="4" s="1"/>
  <c r="C7" i="4" s="1"/>
  <c r="C62" i="4" s="1"/>
  <c r="C58" i="4"/>
  <c r="D8" i="4"/>
  <c r="C8" i="4" s="1"/>
  <c r="C11" i="4"/>
  <c r="C10" i="4" l="1"/>
  <c r="D57" i="4"/>
  <c r="C57" i="4" s="1"/>
</calcChain>
</file>

<file path=xl/sharedStrings.xml><?xml version="1.0" encoding="utf-8"?>
<sst xmlns="http://schemas.openxmlformats.org/spreadsheetml/2006/main" count="68" uniqueCount="45">
  <si>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</si>
  <si>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</si>
  <si>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</si>
  <si>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</si>
  <si>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</si>
  <si>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</si>
  <si>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</si>
  <si>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</si>
  <si>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</si>
  <si>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</si>
  <si>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</si>
  <si>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</si>
  <si>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</si>
  <si>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</si>
  <si>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</si>
  <si>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</si>
  <si>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</si>
  <si>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</si>
  <si>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</si>
  <si>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</si>
  <si>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</si>
  <si>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</si>
  <si>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</si>
  <si>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</si>
  <si>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</si>
  <si>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</si>
  <si>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</si>
  <si>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</si>
  <si>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РН-Энерго</t>
  </si>
  <si>
    <t>ООО Транснефтьэлектросетьсервис</t>
  </si>
  <si>
    <t>ООО "Транснефтьэлектросетьсервис"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</si>
  <si>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</si>
  <si>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</si>
  <si>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</si>
  <si>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</si>
  <si>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ООО "Самарская электросетевая компания"</t>
  </si>
  <si>
    <t>ООО"РЕГИОН ЭНЕРГО"</t>
  </si>
  <si>
    <t>ООО "Самараэлектросеть"</t>
  </si>
  <si>
    <t>ООО "РЭС"</t>
  </si>
  <si>
    <t>ООО " ЭнергоШанс"</t>
  </si>
  <si>
    <t>ООО "Промышленный Энергохолдинг"</t>
  </si>
  <si>
    <t>ООО "ТранснефтьЭнерго"</t>
  </si>
  <si>
    <t>Баланс электроэнергии на 2024 год (факт)</t>
  </si>
  <si>
    <t>ПАО "Россети  Волги"</t>
  </si>
  <si>
    <t>ПАО "Россети Волги"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</si>
</sst>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9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rgb="FF0070C0"/>
      <name val="Arial Cyr"/>
      <charset val="204"/>
    </font>
    <font>
      <i/>
      <sz val="8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8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0" fontId="11" fillId="2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165" fontId="14" fillId="0" borderId="2" xfId="0" applyNumberFormat="1" applyFont="1" applyFill="1" applyBorder="1" applyAlignment="1" applyProtection="1">
      <alignment horizontal="right" vertical="center"/>
      <protection locked="0"/>
    </xf>
    <xf numFmtId="165" fontId="15" fillId="2" borderId="2" xfId="0" applyNumberFormat="1" applyFont="1" applyFill="1" applyBorder="1" applyAlignment="1" applyProtection="1">
      <alignment horizontal="right" vertical="center"/>
      <protection locked="0"/>
    </xf>
    <xf numFmtId="165" fontId="16" fillId="2" borderId="2" xfId="0" applyNumberFormat="1" applyFont="1" applyFill="1" applyBorder="1"/>
    <xf numFmtId="165" fontId="17" fillId="2" borderId="2" xfId="0" applyNumberFormat="1" applyFont="1" applyFill="1" applyBorder="1" applyAlignment="1" applyProtection="1">
      <alignment horizontal="right" vertical="center"/>
      <protection locked="0"/>
    </xf>
    <xf numFmtId="165" fontId="18" fillId="2" borderId="2" xfId="0" applyNumberFormat="1" applyFont="1" applyFill="1" applyBorder="1" applyAlignment="1" applyProtection="1">
      <alignment horizontal="right" vertical="center"/>
      <protection locked="0"/>
    </xf>
    <xf numFmtId="165" fontId="19" fillId="2" borderId="2" xfId="0" applyNumberFormat="1" applyFont="1" applyFill="1" applyBorder="1" applyAlignment="1" applyProtection="1">
      <alignment horizontal="right" vertical="center"/>
      <protection locked="0"/>
    </xf>
    <xf numFmtId="164" fontId="19" fillId="2" borderId="2" xfId="0" applyNumberFormat="1" applyFont="1" applyFill="1" applyBorder="1" applyAlignment="1" applyProtection="1">
      <alignment horizontal="right" vertical="center"/>
      <protection locked="0"/>
    </xf>
    <xf numFmtId="4" fontId="19" fillId="2" borderId="2" xfId="0" applyNumberFormat="1" applyFont="1" applyFill="1" applyBorder="1" applyAlignment="1" applyProtection="1">
      <alignment horizontal="right" vertical="center"/>
      <protection locked="0"/>
    </xf>
    <xf numFmtId="4" fontId="18" fillId="2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epashkinaNY/Documents/2024/&#1056;&#1045;&#1045;&#1057;&#1058;&#1056;_%20&#1044;&#1054;&#1061;&#1054;&#1044;%20_&#1056;&#1040;&#1057;&#1061;&#1054;&#1044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 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7">
          <cell r="H7">
            <v>152.4</v>
          </cell>
        </row>
        <row r="8">
          <cell r="H8">
            <v>2199.0619999999999</v>
          </cell>
        </row>
        <row r="9">
          <cell r="H9">
            <v>529.35</v>
          </cell>
        </row>
        <row r="10">
          <cell r="H10">
            <v>13.647</v>
          </cell>
        </row>
      </sheetData>
      <sheetData sheetId="1">
        <row r="7">
          <cell r="H7">
            <v>141.6</v>
          </cell>
        </row>
        <row r="8">
          <cell r="H8">
            <v>1912.86</v>
          </cell>
        </row>
        <row r="9">
          <cell r="H9">
            <v>697.12199999999996</v>
          </cell>
        </row>
        <row r="10">
          <cell r="H10">
            <v>13.462999999999999</v>
          </cell>
        </row>
      </sheetData>
      <sheetData sheetId="2">
        <row r="7">
          <cell r="H7">
            <v>151.19999999999999</v>
          </cell>
        </row>
        <row r="8">
          <cell r="H8">
            <v>1824.8389999999999</v>
          </cell>
        </row>
        <row r="9">
          <cell r="H9">
            <v>737.21500000000003</v>
          </cell>
        </row>
        <row r="10">
          <cell r="H10">
            <v>10.696</v>
          </cell>
        </row>
      </sheetData>
      <sheetData sheetId="3">
        <row r="7">
          <cell r="H7">
            <v>156</v>
          </cell>
        </row>
        <row r="8">
          <cell r="H8">
            <v>1585.4870000000001</v>
          </cell>
        </row>
        <row r="9">
          <cell r="H9">
            <v>615.86099999999999</v>
          </cell>
        </row>
        <row r="10">
          <cell r="H10">
            <v>7.1539999999999999</v>
          </cell>
        </row>
      </sheetData>
      <sheetData sheetId="4">
        <row r="7">
          <cell r="H7">
            <v>147.768</v>
          </cell>
        </row>
        <row r="8">
          <cell r="H8">
            <v>203.04599999999999</v>
          </cell>
        </row>
        <row r="9">
          <cell r="H9">
            <v>813.06799999999998</v>
          </cell>
        </row>
        <row r="10">
          <cell r="H10">
            <v>8.1839999999999993</v>
          </cell>
        </row>
        <row r="40">
          <cell r="H40">
            <v>1494</v>
          </cell>
        </row>
      </sheetData>
      <sheetData sheetId="5">
        <row r="7">
          <cell r="H7">
            <v>176.4</v>
          </cell>
        </row>
        <row r="8">
          <cell r="H8">
            <v>195.34299999999999</v>
          </cell>
        </row>
        <row r="9">
          <cell r="H9">
            <v>953.06899999999996</v>
          </cell>
        </row>
        <row r="10">
          <cell r="H10">
            <v>5.64</v>
          </cell>
        </row>
        <row r="40">
          <cell r="H40">
            <v>1504.867</v>
          </cell>
        </row>
      </sheetData>
      <sheetData sheetId="6">
        <row r="7">
          <cell r="H7">
            <v>172.8</v>
          </cell>
        </row>
        <row r="8">
          <cell r="H8">
            <v>201.77199999999999</v>
          </cell>
        </row>
        <row r="9">
          <cell r="H9">
            <v>1031.124</v>
          </cell>
        </row>
        <row r="10">
          <cell r="H10">
            <v>5.36</v>
          </cell>
        </row>
        <row r="62">
          <cell r="H62">
            <v>1600.654</v>
          </cell>
        </row>
      </sheetData>
      <sheetData sheetId="7">
        <row r="7">
          <cell r="H7">
            <v>136.80000000000001</v>
          </cell>
        </row>
        <row r="8">
          <cell r="H8">
            <v>199.851</v>
          </cell>
        </row>
        <row r="9">
          <cell r="H9">
            <v>1018.561</v>
          </cell>
        </row>
        <row r="10">
          <cell r="H10">
            <v>6.3140000000000001</v>
          </cell>
        </row>
        <row r="62">
          <cell r="H62">
            <v>1583.855</v>
          </cell>
        </row>
      </sheetData>
      <sheetData sheetId="8">
        <row r="7">
          <cell r="H7">
            <v>37.200000000000003</v>
          </cell>
        </row>
        <row r="8">
          <cell r="H8">
            <v>317.49599999999998</v>
          </cell>
        </row>
        <row r="9">
          <cell r="H9">
            <v>818.53599999999994</v>
          </cell>
        </row>
        <row r="10">
          <cell r="H10">
            <v>5.1150000000000002</v>
          </cell>
        </row>
        <row r="62">
          <cell r="H62">
            <v>1606.519</v>
          </cell>
        </row>
      </sheetData>
      <sheetData sheetId="9">
        <row r="7">
          <cell r="H7">
            <v>60.432000000000002</v>
          </cell>
        </row>
        <row r="8">
          <cell r="H8">
            <v>544.16</v>
          </cell>
        </row>
        <row r="9">
          <cell r="H9">
            <v>627.90599999999995</v>
          </cell>
        </row>
        <row r="10">
          <cell r="H10">
            <v>5.8920000000000003</v>
          </cell>
        </row>
        <row r="62">
          <cell r="H62">
            <v>1655.653</v>
          </cell>
        </row>
      </sheetData>
      <sheetData sheetId="10">
        <row r="7">
          <cell r="H7">
            <v>139.19999999999999</v>
          </cell>
        </row>
        <row r="8">
          <cell r="H8">
            <v>533.22799999999995</v>
          </cell>
        </row>
        <row r="9">
          <cell r="H9">
            <v>600.71100000000001</v>
          </cell>
        </row>
        <row r="10">
          <cell r="H10">
            <v>6.9669999999999996</v>
          </cell>
        </row>
        <row r="62">
          <cell r="H62">
            <v>1607.13</v>
          </cell>
        </row>
      </sheetData>
      <sheetData sheetId="11">
        <row r="7">
          <cell r="H7">
            <v>144</v>
          </cell>
        </row>
        <row r="8">
          <cell r="H8">
            <v>526.54499999999996</v>
          </cell>
        </row>
        <row r="9">
          <cell r="H9">
            <v>606.45799999999997</v>
          </cell>
        </row>
        <row r="10">
          <cell r="H10">
            <v>8.2469999999999999</v>
          </cell>
        </row>
        <row r="62">
          <cell r="H62">
            <v>1692.7360000000001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="85" zoomScaleNormal="85" zoomScaleSheetLayoutView="100" workbookViewId="0">
      <selection activeCell="E12" sqref="E12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4.42578125" style="2" customWidth="1"/>
    <col min="10" max="10" width="16.42578125" style="2" customWidth="1"/>
    <col min="11" max="11" width="18.42578125" style="2" customWidth="1"/>
    <col min="12" max="16384" width="9.140625" style="2"/>
  </cols>
  <sheetData>
    <row r="1" spans="1:11" x14ac:dyDescent="0.2">
      <c r="A1" s="45" t="s">
        <v>42</v>
      </c>
      <c r="B1" s="45"/>
      <c r="C1" s="45"/>
      <c r="D1" s="45"/>
      <c r="E1" s="45"/>
      <c r="F1" s="45"/>
      <c r="G1" s="45"/>
    </row>
    <row r="2" spans="1:11" x14ac:dyDescent="0.2">
      <c r="A2" s="3"/>
      <c r="B2" s="4"/>
      <c r="C2" s="4"/>
      <c r="D2" s="4"/>
      <c r="E2" s="5"/>
      <c r="F2" s="5"/>
      <c r="G2" s="5"/>
    </row>
    <row r="3" spans="1:11" s="6" customFormat="1" x14ac:dyDescent="0.2">
      <c r="A3" s="46" t="s">
        <v>0</v>
      </c>
      <c r="B3" s="46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</row>
    <row r="4" spans="1:11" s="6" customFormat="1" x14ac:dyDescent="0.2">
      <c r="A4" s="46"/>
      <c r="B4" s="46"/>
      <c r="C4" s="47"/>
      <c r="D4" s="47"/>
      <c r="E4" s="47"/>
      <c r="F4" s="47"/>
      <c r="G4" s="47"/>
    </row>
    <row r="5" spans="1:1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1" ht="25.5" customHeight="1" x14ac:dyDescent="0.2">
      <c r="A6" s="8" t="s">
        <v>8</v>
      </c>
      <c r="B6" s="42" t="s">
        <v>13</v>
      </c>
      <c r="C6" s="42"/>
      <c r="D6" s="42"/>
      <c r="E6" s="42"/>
      <c r="F6" s="42"/>
      <c r="G6" s="42"/>
    </row>
    <row r="7" spans="1:11" x14ac:dyDescent="0.2">
      <c r="A7" s="10"/>
      <c r="B7" s="16" t="s">
        <v>10</v>
      </c>
      <c r="C7" s="23">
        <f>D7+E7+F7+G7</f>
        <v>357473.51215999998</v>
      </c>
      <c r="D7" s="23">
        <f>D10+D60</f>
        <v>201364.19307078366</v>
      </c>
      <c r="E7" s="23">
        <f t="shared" ref="E7:G7" si="0">E10+E60</f>
        <v>110016.81946273094</v>
      </c>
      <c r="F7" s="23">
        <f t="shared" si="0"/>
        <v>45569.934561260976</v>
      </c>
      <c r="G7" s="23">
        <f t="shared" si="0"/>
        <v>522.56506522439588</v>
      </c>
    </row>
    <row r="8" spans="1:11" x14ac:dyDescent="0.2">
      <c r="A8" s="10"/>
      <c r="B8" s="16" t="s">
        <v>11</v>
      </c>
      <c r="C8" s="23">
        <f>D8+E8+F8+G8</f>
        <v>43.138813020755499</v>
      </c>
      <c r="D8" s="23">
        <f>D58+D61</f>
        <v>23.096109794298677</v>
      </c>
      <c r="E8" s="23">
        <f t="shared" ref="E8:G8" si="1">E58+E61</f>
        <v>14.124417177356166</v>
      </c>
      <c r="F8" s="23">
        <f t="shared" si="1"/>
        <v>5.851538788852956</v>
      </c>
      <c r="G8" s="23">
        <f t="shared" si="1"/>
        <v>6.6747260247699822E-2</v>
      </c>
    </row>
    <row r="9" spans="1:11" ht="25.5" customHeight="1" x14ac:dyDescent="0.2">
      <c r="A9" s="8" t="s">
        <v>9</v>
      </c>
      <c r="B9" s="43" t="s">
        <v>14</v>
      </c>
      <c r="C9" s="43"/>
      <c r="D9" s="43"/>
      <c r="E9" s="43"/>
      <c r="F9" s="43"/>
      <c r="G9" s="43"/>
    </row>
    <row r="10" spans="1:11" s="6" customFormat="1" x14ac:dyDescent="0.2">
      <c r="A10" s="8"/>
      <c r="B10" s="17" t="s">
        <v>10</v>
      </c>
      <c r="C10" s="23">
        <f>D10+E10+F10+G10</f>
        <v>344238.80415999994</v>
      </c>
      <c r="D10" s="23">
        <f>D11+D20</f>
        <v>193529.45299999998</v>
      </c>
      <c r="E10" s="23">
        <f t="shared" ref="E10:G10" si="2">E11+E20</f>
        <v>106276.74500000001</v>
      </c>
      <c r="F10" s="23">
        <f t="shared" si="2"/>
        <v>43929.343159999997</v>
      </c>
      <c r="G10" s="23">
        <f t="shared" si="2"/>
        <v>503.26299999999998</v>
      </c>
      <c r="H10" s="2"/>
      <c r="I10" s="25"/>
    </row>
    <row r="11" spans="1:11" s="6" customFormat="1" x14ac:dyDescent="0.2">
      <c r="A11" s="8"/>
      <c r="B11" s="17" t="s">
        <v>17</v>
      </c>
      <c r="C11" s="23">
        <f>D11+E11+F11+G11</f>
        <v>88505.84199999999</v>
      </c>
      <c r="D11" s="23">
        <f>D12+D13+D16+D17+D18+D19</f>
        <v>35427.241999999998</v>
      </c>
      <c r="E11" s="23">
        <f t="shared" ref="E11:G11" si="3">E12+E13+E16+E17+E18+E19</f>
        <v>27570.817999999999</v>
      </c>
      <c r="F11" s="23">
        <f t="shared" si="3"/>
        <v>25202.172999999999</v>
      </c>
      <c r="G11" s="23">
        <f t="shared" si="3"/>
        <v>305.60899999999998</v>
      </c>
      <c r="I11" s="25"/>
      <c r="J11" s="25"/>
    </row>
    <row r="12" spans="1:11" x14ac:dyDescent="0.2">
      <c r="A12" s="10"/>
      <c r="B12" s="18" t="s">
        <v>32</v>
      </c>
      <c r="C12" s="32">
        <f>D12+E12+F12+G12</f>
        <v>33750.562999999995</v>
      </c>
      <c r="D12" s="32">
        <f>[1]Январь!$H$7+'[1]Февраль '!$H$7+[1]Март!$H$7+[1]Апрель!$H$7+[1]Май!$H$7+[1]Июнь!$H$7+'[1]Июль '!$H$7+[1]Август!$H$7+[1]Сентябрь!$H$7+[1]Октябрь!$H$7+[1]Ноябрь!$H$7+[1]Декабрь!$H$7</f>
        <v>1615.8000000000002</v>
      </c>
      <c r="E12" s="32">
        <f>[1]Январь!$H$8+'[1]Февраль '!$H$8+[1]Март!$H$8+[1]Апрель!$H$8+[1]Май!$H$8+[1]Июнь!$H$8+'[1]Июль '!$H$8+[1]Август!$H$8+[1]Сентябрь!$H$8+[1]Октябрь!$H$8+[1]Ноябрь!$H$8+[1]Декабрь!$H$8+[1]Май!$H$40+[1]Июнь!$H$40+'[1]Июль '!$H$62+[1]Август!$H$62+[1]Сентябрь!$H$62+[1]Октябрь!$H$62+[1]Ноябрь!$H$62+[1]Декабрь!$H$62</f>
        <v>22989.102999999999</v>
      </c>
      <c r="F12" s="32">
        <f>[1]Январь!$H$9+'[1]Февраль '!$H$9+[1]Март!$H$9+[1]Апрель!$H$9+[1]Май!$H$9+[1]Июнь!$H$9+'[1]Июль '!$H$9+[1]Август!$H$9+[1]Сентябрь!$H$9+[1]Октябрь!$H$9+[1]Ноябрь!$H$9+[1]Декабрь!$H$9</f>
        <v>9048.9809999999998</v>
      </c>
      <c r="G12" s="32">
        <f>[1]Январь!$H$10+'[1]Февраль '!$H$10+[1]Март!$H$10+[1]Апрель!$H$10+[1]Май!$H$10+[1]Июнь!$H$10+'[1]Июль '!$H$10+[1]Август!$H$10+[1]Сентябрь!$H$10+[1]Октябрь!$H$10+[1]Ноябрь!$H$10+[1]Декабрь!$H$10</f>
        <v>96.678999999999988</v>
      </c>
      <c r="H12" s="25"/>
      <c r="I12" s="25"/>
      <c r="J12" s="25"/>
      <c r="K12" s="25"/>
    </row>
    <row r="13" spans="1:11" x14ac:dyDescent="0.2">
      <c r="A13" s="10"/>
      <c r="B13" s="18" t="s">
        <v>25</v>
      </c>
      <c r="C13" s="32">
        <f>C14+C15</f>
        <v>704.55799999999999</v>
      </c>
      <c r="D13" s="32">
        <f t="shared" ref="D13:G13" si="4">D14+D15</f>
        <v>0</v>
      </c>
      <c r="E13" s="32">
        <f t="shared" si="4"/>
        <v>146.453</v>
      </c>
      <c r="F13" s="32">
        <f t="shared" si="4"/>
        <v>549.94500000000005</v>
      </c>
      <c r="G13" s="32">
        <f t="shared" si="4"/>
        <v>8.16</v>
      </c>
      <c r="H13" s="6"/>
      <c r="I13" s="26"/>
      <c r="J13" s="26"/>
    </row>
    <row r="14" spans="1:11" s="29" customFormat="1" ht="12" x14ac:dyDescent="0.2">
      <c r="A14" s="27"/>
      <c r="B14" s="28" t="s">
        <v>26</v>
      </c>
      <c r="C14" s="36">
        <f t="shared" ref="C14:C19" si="5">D14+E14+F14+G14</f>
        <v>700.16200000000003</v>
      </c>
      <c r="D14" s="32">
        <v>0</v>
      </c>
      <c r="E14" s="36">
        <v>146.453</v>
      </c>
      <c r="F14" s="36">
        <f>549.945-4.396</f>
        <v>545.54900000000009</v>
      </c>
      <c r="G14" s="36">
        <f>8.076+0.084</f>
        <v>8.16</v>
      </c>
      <c r="J14" s="30"/>
    </row>
    <row r="15" spans="1:11" s="29" customFormat="1" ht="12" x14ac:dyDescent="0.2">
      <c r="A15" s="27"/>
      <c r="B15" s="28" t="s">
        <v>27</v>
      </c>
      <c r="C15" s="36">
        <f t="shared" si="5"/>
        <v>4.3959999999999999</v>
      </c>
      <c r="D15" s="32">
        <v>0</v>
      </c>
      <c r="E15" s="36">
        <v>0</v>
      </c>
      <c r="F15" s="36">
        <v>4.3959999999999999</v>
      </c>
      <c r="G15" s="36">
        <v>0</v>
      </c>
      <c r="J15" s="30"/>
    </row>
    <row r="16" spans="1:11" x14ac:dyDescent="0.2">
      <c r="A16" s="10"/>
      <c r="B16" s="18" t="s">
        <v>19</v>
      </c>
      <c r="C16" s="32">
        <f t="shared" si="5"/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2">
      <c r="A17" s="10"/>
      <c r="B17" s="18" t="s">
        <v>41</v>
      </c>
      <c r="C17" s="32">
        <f t="shared" si="5"/>
        <v>5328.4750000000004</v>
      </c>
      <c r="D17" s="32">
        <v>5252.1970000000001</v>
      </c>
      <c r="E17" s="32">
        <v>0</v>
      </c>
      <c r="F17" s="32">
        <v>76.278000000000006</v>
      </c>
      <c r="G17" s="32">
        <v>0</v>
      </c>
    </row>
    <row r="18" spans="1:7" x14ac:dyDescent="0.2">
      <c r="A18" s="10"/>
      <c r="B18" s="18" t="s">
        <v>28</v>
      </c>
      <c r="C18" s="32">
        <f t="shared" si="5"/>
        <v>48721.412999999993</v>
      </c>
      <c r="D18" s="32">
        <v>28559.244999999999</v>
      </c>
      <c r="E18" s="33">
        <v>4434.4290000000001</v>
      </c>
      <c r="F18" s="33">
        <v>15526.968999999999</v>
      </c>
      <c r="G18" s="33">
        <v>200.77</v>
      </c>
    </row>
    <row r="19" spans="1:7" x14ac:dyDescent="0.2">
      <c r="A19" s="10"/>
      <c r="B19" s="18" t="s">
        <v>31</v>
      </c>
      <c r="C19" s="32">
        <f t="shared" si="5"/>
        <v>0.83299999999999996</v>
      </c>
      <c r="D19" s="32">
        <v>0</v>
      </c>
      <c r="E19" s="33">
        <v>0.83299999999999996</v>
      </c>
      <c r="F19" s="33">
        <v>0</v>
      </c>
      <c r="G19" s="33">
        <v>0</v>
      </c>
    </row>
    <row r="20" spans="1:7" x14ac:dyDescent="0.2">
      <c r="A20" s="10"/>
      <c r="B20" s="17" t="s">
        <v>18</v>
      </c>
      <c r="C20" s="34">
        <f>D20+E20+F20+G20</f>
        <v>255732.96216</v>
      </c>
      <c r="D20" s="35">
        <f>SUM(D21:D31)</f>
        <v>158102.21099999998</v>
      </c>
      <c r="E20" s="35">
        <f t="shared" ref="E20:G20" si="6">SUM(E21:E31)</f>
        <v>78705.927000000011</v>
      </c>
      <c r="F20" s="35">
        <f t="shared" si="6"/>
        <v>18727.170159999998</v>
      </c>
      <c r="G20" s="35">
        <f t="shared" si="6"/>
        <v>197.654</v>
      </c>
    </row>
    <row r="21" spans="1:7" x14ac:dyDescent="0.2">
      <c r="A21" s="10"/>
      <c r="B21" s="18" t="s">
        <v>33</v>
      </c>
      <c r="C21" s="32">
        <f>D21+E21+F21+G21</f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x14ac:dyDescent="0.2">
      <c r="A22" s="10"/>
      <c r="B22" s="31" t="s">
        <v>34</v>
      </c>
      <c r="C22" s="32">
        <f t="shared" ref="C22:C31" si="7">D22+E22+F22+G22</f>
        <v>127195.11199999999</v>
      </c>
      <c r="D22" s="32">
        <v>38046.069999999992</v>
      </c>
      <c r="E22" s="32">
        <v>70822.656000000003</v>
      </c>
      <c r="F22" s="32">
        <v>18315.504000000001</v>
      </c>
      <c r="G22" s="32">
        <v>10.882</v>
      </c>
    </row>
    <row r="23" spans="1:7" x14ac:dyDescent="0.2">
      <c r="A23" s="10"/>
      <c r="B23" s="18" t="s">
        <v>37</v>
      </c>
      <c r="C23" s="32">
        <f t="shared" si="7"/>
        <v>3310.8319999999999</v>
      </c>
      <c r="D23" s="32">
        <v>0</v>
      </c>
      <c r="E23" s="32">
        <v>3077.6019999999999</v>
      </c>
      <c r="F23" s="32">
        <v>185.566</v>
      </c>
      <c r="G23" s="32">
        <v>47.664000000000001</v>
      </c>
    </row>
    <row r="24" spans="1:7" x14ac:dyDescent="0.2">
      <c r="A24" s="10"/>
      <c r="B24" s="31" t="s">
        <v>38</v>
      </c>
      <c r="C24" s="32">
        <f t="shared" si="7"/>
        <v>44.227000000000004</v>
      </c>
      <c r="D24" s="32">
        <v>0</v>
      </c>
      <c r="E24" s="32">
        <v>0</v>
      </c>
      <c r="F24" s="32">
        <v>44.227000000000004</v>
      </c>
      <c r="G24" s="32">
        <v>0</v>
      </c>
    </row>
    <row r="25" spans="1:7" x14ac:dyDescent="0.2">
      <c r="A25" s="10"/>
      <c r="B25" s="18" t="s">
        <v>43</v>
      </c>
      <c r="C25" s="33">
        <f t="shared" si="7"/>
        <v>116342.444</v>
      </c>
      <c r="D25" s="32">
        <v>116047.008</v>
      </c>
      <c r="E25" s="32">
        <v>295.43600000000004</v>
      </c>
      <c r="F25" s="32">
        <v>0</v>
      </c>
      <c r="G25" s="32">
        <v>0</v>
      </c>
    </row>
    <row r="26" spans="1:7" x14ac:dyDescent="0.2">
      <c r="A26" s="10"/>
      <c r="B26" s="18" t="s">
        <v>39</v>
      </c>
      <c r="C26" s="33">
        <f t="shared" si="7"/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2">
      <c r="A27" s="10"/>
      <c r="B27" s="18" t="s">
        <v>16</v>
      </c>
      <c r="C27" s="33">
        <f t="shared" si="7"/>
        <v>4.0000000000000001E-3</v>
      </c>
      <c r="D27" s="32">
        <v>0</v>
      </c>
      <c r="E27" s="32">
        <v>4.0000000000000001E-3</v>
      </c>
      <c r="F27" s="32">
        <v>0</v>
      </c>
      <c r="G27" s="32">
        <v>0</v>
      </c>
    </row>
    <row r="28" spans="1:7" x14ac:dyDescent="0.2">
      <c r="A28" s="10"/>
      <c r="B28" s="18" t="s">
        <v>36</v>
      </c>
      <c r="C28" s="33">
        <f t="shared" si="7"/>
        <v>4191.0061599999999</v>
      </c>
      <c r="D28" s="32">
        <v>4009.1329999999998</v>
      </c>
      <c r="E28" s="32">
        <v>0</v>
      </c>
      <c r="F28" s="32">
        <v>181.87315999999993</v>
      </c>
      <c r="G28" s="32">
        <v>0</v>
      </c>
    </row>
    <row r="29" spans="1:7" x14ac:dyDescent="0.2">
      <c r="A29" s="10"/>
      <c r="B29" s="18" t="s">
        <v>30</v>
      </c>
      <c r="C29" s="33">
        <f t="shared" si="7"/>
        <v>340.08500000000004</v>
      </c>
      <c r="D29" s="32">
        <v>0</v>
      </c>
      <c r="E29" s="32">
        <v>340.08500000000004</v>
      </c>
      <c r="F29" s="32">
        <v>0</v>
      </c>
      <c r="G29" s="32">
        <v>0</v>
      </c>
    </row>
    <row r="30" spans="1:7" x14ac:dyDescent="0.2">
      <c r="A30" s="10"/>
      <c r="B30" s="18" t="s">
        <v>40</v>
      </c>
      <c r="C30" s="33">
        <f t="shared" ref="C30" si="8">D30+E30+F30+G30</f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ht="15" customHeight="1" x14ac:dyDescent="0.2">
      <c r="A31" s="10"/>
      <c r="B31" s="18" t="s">
        <v>35</v>
      </c>
      <c r="C31" s="33">
        <f t="shared" si="7"/>
        <v>4309.2520000000004</v>
      </c>
      <c r="D31" s="32">
        <v>0</v>
      </c>
      <c r="E31" s="32">
        <v>4170.1440000000002</v>
      </c>
      <c r="F31" s="32">
        <v>0</v>
      </c>
      <c r="G31" s="32">
        <v>139.108</v>
      </c>
    </row>
    <row r="32" spans="1:7" x14ac:dyDescent="0.2">
      <c r="A32" s="10"/>
      <c r="B32" s="18"/>
      <c r="C32" s="21"/>
      <c r="D32" s="21"/>
      <c r="E32" s="21"/>
      <c r="F32" s="21"/>
      <c r="G32" s="21"/>
    </row>
    <row r="33" spans="1:11" s="6" customFormat="1" x14ac:dyDescent="0.2">
      <c r="A33" s="8"/>
      <c r="B33" s="17" t="s">
        <v>11</v>
      </c>
      <c r="C33" s="23">
        <f>D33+E33+F33+G33</f>
        <v>41.628001605230388</v>
      </c>
      <c r="D33" s="23">
        <f>D34+D43</f>
        <v>22.201733073889582</v>
      </c>
      <c r="E33" s="23">
        <f t="shared" ref="E33:G33" si="9">E34+E43</f>
        <v>13.69746803777501</v>
      </c>
      <c r="F33" s="23">
        <f t="shared" si="9"/>
        <v>5.6642566654213375</v>
      </c>
      <c r="G33" s="23">
        <f t="shared" si="9"/>
        <v>6.4543828144458276E-2</v>
      </c>
      <c r="I33" s="2"/>
      <c r="J33" s="25"/>
    </row>
    <row r="34" spans="1:11" s="6" customFormat="1" x14ac:dyDescent="0.2">
      <c r="A34" s="8"/>
      <c r="B34" s="17" t="s">
        <v>17</v>
      </c>
      <c r="C34" s="23">
        <f>D34+E34+F34+G34</f>
        <v>12.434741084682438</v>
      </c>
      <c r="D34" s="23">
        <f>D35+D36+D39+D40+D41+D42</f>
        <v>4.1535354711498549</v>
      </c>
      <c r="E34" s="23">
        <f>E35+E36+E39+E40+E41+E42</f>
        <v>4.7127731747613106</v>
      </c>
      <c r="F34" s="23">
        <f>F35+F36+F39+F40+F41+F42</f>
        <v>3.5264518526359483</v>
      </c>
      <c r="G34" s="23">
        <f>G35+G36+G39+G40+G41+G42</f>
        <v>4.1980586135325862E-2</v>
      </c>
    </row>
    <row r="35" spans="1:11" x14ac:dyDescent="0.2">
      <c r="A35" s="10"/>
      <c r="B35" s="18" t="s">
        <v>32</v>
      </c>
      <c r="C35" s="32">
        <f t="shared" ref="C35:C54" si="10">D35+E35+F35+G35</f>
        <v>6.1364660000000004</v>
      </c>
      <c r="D35" s="37">
        <f>D12/5500</f>
        <v>0.2937818181818182</v>
      </c>
      <c r="E35" s="37">
        <f t="shared" ref="E35:G35" si="11">E12/5500</f>
        <v>4.1798369090909091</v>
      </c>
      <c r="F35" s="37">
        <f t="shared" si="11"/>
        <v>1.6452692727272726</v>
      </c>
      <c r="G35" s="37">
        <f t="shared" si="11"/>
        <v>1.7577999999999996E-2</v>
      </c>
      <c r="H35" s="26"/>
      <c r="I35" s="30"/>
      <c r="J35" s="26"/>
      <c r="K35" s="26"/>
    </row>
    <row r="36" spans="1:11" x14ac:dyDescent="0.2">
      <c r="A36" s="10"/>
      <c r="B36" s="18" t="s">
        <v>25</v>
      </c>
      <c r="C36" s="32">
        <f t="shared" si="10"/>
        <v>0.12810145454545455</v>
      </c>
      <c r="D36" s="37">
        <f t="shared" ref="D36:G36" si="12">D13/5500</f>
        <v>0</v>
      </c>
      <c r="E36" s="37">
        <f t="shared" si="12"/>
        <v>2.6627818181818183E-2</v>
      </c>
      <c r="F36" s="37">
        <f t="shared" si="12"/>
        <v>9.9990000000000009E-2</v>
      </c>
      <c r="G36" s="37">
        <f t="shared" si="12"/>
        <v>1.4836363636363636E-3</v>
      </c>
      <c r="H36" s="26"/>
      <c r="I36" s="26"/>
      <c r="J36" s="26"/>
      <c r="K36" s="26"/>
    </row>
    <row r="37" spans="1:11" s="29" customFormat="1" x14ac:dyDescent="0.2">
      <c r="A37" s="27"/>
      <c r="B37" s="28" t="s">
        <v>26</v>
      </c>
      <c r="C37" s="32">
        <f t="shared" si="10"/>
        <v>0.12730218181818181</v>
      </c>
      <c r="D37" s="37">
        <f t="shared" ref="D37:G37" si="13">D14/5500</f>
        <v>0</v>
      </c>
      <c r="E37" s="37">
        <f t="shared" si="13"/>
        <v>2.6627818181818183E-2</v>
      </c>
      <c r="F37" s="37">
        <f t="shared" si="13"/>
        <v>9.9190727272727292E-2</v>
      </c>
      <c r="G37" s="37">
        <f t="shared" si="13"/>
        <v>1.4836363636363636E-3</v>
      </c>
      <c r="I37" s="30"/>
    </row>
    <row r="38" spans="1:11" s="29" customFormat="1" x14ac:dyDescent="0.2">
      <c r="A38" s="27"/>
      <c r="B38" s="28" t="s">
        <v>27</v>
      </c>
      <c r="C38" s="32">
        <f t="shared" si="10"/>
        <v>7.9927272727272724E-4</v>
      </c>
      <c r="D38" s="37">
        <f t="shared" ref="D38:G38" si="14">D15/5500</f>
        <v>0</v>
      </c>
      <c r="E38" s="37">
        <f t="shared" si="14"/>
        <v>0</v>
      </c>
      <c r="F38" s="37">
        <f t="shared" si="14"/>
        <v>7.9927272727272724E-4</v>
      </c>
      <c r="G38" s="37">
        <f t="shared" si="14"/>
        <v>0</v>
      </c>
    </row>
    <row r="39" spans="1:11" x14ac:dyDescent="0.2">
      <c r="A39" s="10"/>
      <c r="B39" s="18" t="s">
        <v>19</v>
      </c>
      <c r="C39" s="32">
        <f t="shared" si="10"/>
        <v>0</v>
      </c>
      <c r="D39" s="37">
        <v>0</v>
      </c>
      <c r="E39" s="37">
        <v>0</v>
      </c>
      <c r="F39" s="37">
        <v>0</v>
      </c>
      <c r="G39" s="37">
        <v>0</v>
      </c>
    </row>
    <row r="40" spans="1:11" x14ac:dyDescent="0.2">
      <c r="A40" s="10"/>
      <c r="B40" s="18" t="s">
        <v>41</v>
      </c>
      <c r="C40" s="32">
        <f t="shared" si="10"/>
        <v>0.60827340182648404</v>
      </c>
      <c r="D40" s="37">
        <f>D17/8760</f>
        <v>0.59956586757990871</v>
      </c>
      <c r="E40" s="37">
        <f t="shared" ref="E40:G40" si="15">E17/8760</f>
        <v>0</v>
      </c>
      <c r="F40" s="37">
        <f t="shared" si="15"/>
        <v>8.7075342465753429E-3</v>
      </c>
      <c r="G40" s="37">
        <f t="shared" si="15"/>
        <v>0</v>
      </c>
    </row>
    <row r="41" spans="1:11" x14ac:dyDescent="0.2">
      <c r="A41" s="10"/>
      <c r="B41" s="18" t="s">
        <v>28</v>
      </c>
      <c r="C41" s="32">
        <v>6.6974412312743405</v>
      </c>
      <c r="D41" s="37">
        <f t="shared" ref="D41:G41" si="16">D18/8760</f>
        <v>3.2601877853881276</v>
      </c>
      <c r="E41" s="37">
        <f t="shared" si="16"/>
        <v>0.50621335616438357</v>
      </c>
      <c r="F41" s="37">
        <f t="shared" si="16"/>
        <v>1.7724850456621004</v>
      </c>
      <c r="G41" s="37">
        <f t="shared" si="16"/>
        <v>2.2918949771689498E-2</v>
      </c>
    </row>
    <row r="42" spans="1:11" x14ac:dyDescent="0.2">
      <c r="A42" s="10"/>
      <c r="B42" s="18" t="s">
        <v>31</v>
      </c>
      <c r="C42" s="32">
        <f t="shared" si="10"/>
        <v>9.5091324200913241E-5</v>
      </c>
      <c r="D42" s="37">
        <f t="shared" ref="D42:G44" si="17">D19/8760</f>
        <v>0</v>
      </c>
      <c r="E42" s="37">
        <f t="shared" si="17"/>
        <v>9.5091324200913241E-5</v>
      </c>
      <c r="F42" s="37">
        <f t="shared" si="17"/>
        <v>0</v>
      </c>
      <c r="G42" s="37">
        <f t="shared" si="17"/>
        <v>0</v>
      </c>
    </row>
    <row r="43" spans="1:11" x14ac:dyDescent="0.2">
      <c r="A43" s="10"/>
      <c r="B43" s="17" t="s">
        <v>18</v>
      </c>
      <c r="C43" s="34">
        <f>D43+E43+F43+G43</f>
        <v>29.193260520547948</v>
      </c>
      <c r="D43" s="34">
        <f>SUM(D44:D54)</f>
        <v>18.048197602739727</v>
      </c>
      <c r="E43" s="34">
        <f t="shared" ref="E43:G43" si="18">SUM(E44:E54)</f>
        <v>8.9846948630136989</v>
      </c>
      <c r="F43" s="34">
        <f t="shared" si="18"/>
        <v>2.1378048127853888</v>
      </c>
      <c r="G43" s="34">
        <f t="shared" si="18"/>
        <v>2.2563242009132421E-2</v>
      </c>
    </row>
    <row r="44" spans="1:11" x14ac:dyDescent="0.2">
      <c r="A44" s="10"/>
      <c r="B44" s="18" t="s">
        <v>22</v>
      </c>
      <c r="C44" s="32">
        <f t="shared" si="10"/>
        <v>0</v>
      </c>
      <c r="D44" s="37">
        <f t="shared" si="17"/>
        <v>0</v>
      </c>
      <c r="E44" s="37">
        <f t="shared" si="17"/>
        <v>0</v>
      </c>
      <c r="F44" s="37">
        <f t="shared" si="17"/>
        <v>0</v>
      </c>
      <c r="G44" s="37">
        <f t="shared" si="17"/>
        <v>0</v>
      </c>
      <c r="H44" s="26"/>
    </row>
    <row r="45" spans="1:11" x14ac:dyDescent="0.2">
      <c r="A45" s="10"/>
      <c r="B45" s="31" t="s">
        <v>20</v>
      </c>
      <c r="C45" s="32">
        <f t="shared" si="10"/>
        <v>14.519989954337898</v>
      </c>
      <c r="D45" s="37">
        <f t="shared" ref="D45:G45" si="19">D22/8760</f>
        <v>4.3431586757990859</v>
      </c>
      <c r="E45" s="37">
        <f t="shared" si="19"/>
        <v>8.0847780821917805</v>
      </c>
      <c r="F45" s="37">
        <f t="shared" si="19"/>
        <v>2.0908109589041097</v>
      </c>
      <c r="G45" s="37">
        <f t="shared" si="19"/>
        <v>1.2422374429223743E-3</v>
      </c>
    </row>
    <row r="46" spans="1:11" x14ac:dyDescent="0.2">
      <c r="A46" s="10"/>
      <c r="B46" s="18" t="s">
        <v>37</v>
      </c>
      <c r="C46" s="32">
        <f t="shared" si="10"/>
        <v>0.3779488584474886</v>
      </c>
      <c r="D46" s="37">
        <f t="shared" ref="D46:G46" si="20">D23/8760</f>
        <v>0</v>
      </c>
      <c r="E46" s="37">
        <f t="shared" si="20"/>
        <v>0.35132442922374429</v>
      </c>
      <c r="F46" s="37">
        <f t="shared" si="20"/>
        <v>2.1183333333333335E-2</v>
      </c>
      <c r="G46" s="37">
        <f t="shared" si="20"/>
        <v>5.4410958904109593E-3</v>
      </c>
    </row>
    <row r="47" spans="1:11" x14ac:dyDescent="0.2">
      <c r="A47" s="10"/>
      <c r="B47" s="31" t="s">
        <v>38</v>
      </c>
      <c r="C47" s="32">
        <f t="shared" si="10"/>
        <v>5.0487442922374434E-3</v>
      </c>
      <c r="D47" s="37">
        <f t="shared" ref="D47:G47" si="21">D24/8760</f>
        <v>0</v>
      </c>
      <c r="E47" s="37">
        <f t="shared" si="21"/>
        <v>0</v>
      </c>
      <c r="F47" s="37">
        <f t="shared" si="21"/>
        <v>5.0487442922374434E-3</v>
      </c>
      <c r="G47" s="37">
        <f t="shared" si="21"/>
        <v>0</v>
      </c>
    </row>
    <row r="48" spans="1:11" x14ac:dyDescent="0.2">
      <c r="A48" s="10"/>
      <c r="B48" s="18" t="s">
        <v>44</v>
      </c>
      <c r="C48" s="32">
        <f t="shared" si="10"/>
        <v>13.281100913242009</v>
      </c>
      <c r="D48" s="37">
        <f t="shared" ref="D48:G48" si="22">D25/8760</f>
        <v>13.247375342465753</v>
      </c>
      <c r="E48" s="37">
        <f t="shared" si="22"/>
        <v>3.3725570776255709E-2</v>
      </c>
      <c r="F48" s="37">
        <f t="shared" si="22"/>
        <v>0</v>
      </c>
      <c r="G48" s="37">
        <f t="shared" si="22"/>
        <v>0</v>
      </c>
    </row>
    <row r="49" spans="1:7" x14ac:dyDescent="0.2">
      <c r="A49" s="10"/>
      <c r="B49" s="18" t="s">
        <v>39</v>
      </c>
      <c r="C49" s="32">
        <f t="shared" si="10"/>
        <v>0</v>
      </c>
      <c r="D49" s="37">
        <f t="shared" ref="D49:G49" si="23">D26/8760</f>
        <v>0</v>
      </c>
      <c r="E49" s="37">
        <f t="shared" si="23"/>
        <v>0</v>
      </c>
      <c r="F49" s="37">
        <f t="shared" si="23"/>
        <v>0</v>
      </c>
      <c r="G49" s="37">
        <f t="shared" si="23"/>
        <v>0</v>
      </c>
    </row>
    <row r="50" spans="1:7" x14ac:dyDescent="0.2">
      <c r="A50" s="10"/>
      <c r="B50" s="18" t="s">
        <v>16</v>
      </c>
      <c r="C50" s="32">
        <f t="shared" si="10"/>
        <v>4.5662100456621004E-7</v>
      </c>
      <c r="D50" s="37">
        <f t="shared" ref="D50:G50" si="24">D27/8760</f>
        <v>0</v>
      </c>
      <c r="E50" s="37">
        <f t="shared" si="24"/>
        <v>4.5662100456621004E-7</v>
      </c>
      <c r="F50" s="37">
        <f t="shared" si="24"/>
        <v>0</v>
      </c>
      <c r="G50" s="37">
        <f t="shared" si="24"/>
        <v>0</v>
      </c>
    </row>
    <row r="51" spans="1:7" x14ac:dyDescent="0.2">
      <c r="A51" s="10"/>
      <c r="B51" s="18" t="s">
        <v>36</v>
      </c>
      <c r="C51" s="32">
        <f t="shared" si="10"/>
        <v>0.47842536073059355</v>
      </c>
      <c r="D51" s="37">
        <f t="shared" ref="D51:G51" si="25">D28/8760</f>
        <v>0.45766358447488581</v>
      </c>
      <c r="E51" s="37">
        <f t="shared" si="25"/>
        <v>0</v>
      </c>
      <c r="F51" s="37">
        <f t="shared" si="25"/>
        <v>2.0761776255707753E-2</v>
      </c>
      <c r="G51" s="37">
        <f t="shared" si="25"/>
        <v>0</v>
      </c>
    </row>
    <row r="52" spans="1:7" x14ac:dyDescent="0.2">
      <c r="A52" s="10"/>
      <c r="B52" s="18" t="s">
        <v>29</v>
      </c>
      <c r="C52" s="32">
        <f t="shared" si="10"/>
        <v>3.8822488584474887E-2</v>
      </c>
      <c r="D52" s="37">
        <f t="shared" ref="D52:G52" si="26">D29/8760</f>
        <v>0</v>
      </c>
      <c r="E52" s="37">
        <f t="shared" si="26"/>
        <v>3.8822488584474887E-2</v>
      </c>
      <c r="F52" s="37">
        <f t="shared" si="26"/>
        <v>0</v>
      </c>
      <c r="G52" s="37">
        <f t="shared" si="26"/>
        <v>0</v>
      </c>
    </row>
    <row r="53" spans="1:7" x14ac:dyDescent="0.2">
      <c r="A53" s="10"/>
      <c r="B53" s="18" t="s">
        <v>40</v>
      </c>
      <c r="C53" s="32">
        <f t="shared" si="10"/>
        <v>0</v>
      </c>
      <c r="D53" s="37">
        <f t="shared" ref="D53:G53" si="27">D30/8760</f>
        <v>0</v>
      </c>
      <c r="E53" s="37">
        <f t="shared" si="27"/>
        <v>0</v>
      </c>
      <c r="F53" s="37">
        <f t="shared" si="27"/>
        <v>0</v>
      </c>
      <c r="G53" s="37">
        <f t="shared" si="27"/>
        <v>0</v>
      </c>
    </row>
    <row r="54" spans="1:7" ht="14.25" customHeight="1" x14ac:dyDescent="0.2">
      <c r="A54" s="10"/>
      <c r="B54" s="18" t="s">
        <v>35</v>
      </c>
      <c r="C54" s="32">
        <f t="shared" si="10"/>
        <v>0.49192374429223745</v>
      </c>
      <c r="D54" s="37">
        <f t="shared" ref="D54:G54" si="28">D31/8760</f>
        <v>0</v>
      </c>
      <c r="E54" s="37">
        <f t="shared" si="28"/>
        <v>0.47604383561643837</v>
      </c>
      <c r="F54" s="37">
        <f t="shared" si="28"/>
        <v>0</v>
      </c>
      <c r="G54" s="37">
        <f t="shared" si="28"/>
        <v>1.5879908675799088E-2</v>
      </c>
    </row>
    <row r="55" spans="1:7" x14ac:dyDescent="0.2">
      <c r="A55" s="10"/>
      <c r="B55" s="18"/>
      <c r="C55" s="24"/>
      <c r="D55" s="24"/>
      <c r="E55" s="24"/>
      <c r="F55" s="24"/>
      <c r="G55" s="24"/>
    </row>
    <row r="56" spans="1:7" s="13" customFormat="1" x14ac:dyDescent="0.2">
      <c r="A56" s="12" t="s">
        <v>15</v>
      </c>
      <c r="B56" s="44" t="s">
        <v>21</v>
      </c>
      <c r="C56" s="44"/>
      <c r="D56" s="44"/>
      <c r="E56" s="44"/>
      <c r="F56" s="44"/>
      <c r="G56" s="44"/>
    </row>
    <row r="57" spans="1:7" s="15" customFormat="1" x14ac:dyDescent="0.2">
      <c r="A57" s="14"/>
      <c r="B57" s="20" t="s">
        <v>10</v>
      </c>
      <c r="C57" s="38">
        <f>D57+E57+F57+G57</f>
        <v>344238.80415999994</v>
      </c>
      <c r="D57" s="38">
        <f>D10</f>
        <v>193529.45299999998</v>
      </c>
      <c r="E57" s="38">
        <f t="shared" ref="E57:G57" si="29">E10</f>
        <v>106276.74500000001</v>
      </c>
      <c r="F57" s="38">
        <f t="shared" si="29"/>
        <v>43929.343159999997</v>
      </c>
      <c r="G57" s="38">
        <f t="shared" si="29"/>
        <v>503.26299999999998</v>
      </c>
    </row>
    <row r="58" spans="1:7" s="15" customFormat="1" x14ac:dyDescent="0.2">
      <c r="A58" s="14"/>
      <c r="B58" s="20" t="s">
        <v>11</v>
      </c>
      <c r="C58" s="38">
        <f>D58+E58+F58+G58</f>
        <v>41.628001605230388</v>
      </c>
      <c r="D58" s="39">
        <f>D33</f>
        <v>22.201733073889582</v>
      </c>
      <c r="E58" s="39">
        <f>E33</f>
        <v>13.69746803777501</v>
      </c>
      <c r="F58" s="39">
        <f>F33</f>
        <v>5.6642566654213375</v>
      </c>
      <c r="G58" s="39">
        <f>G33</f>
        <v>6.4543828144458276E-2</v>
      </c>
    </row>
    <row r="59" spans="1:7" x14ac:dyDescent="0.2">
      <c r="A59" s="8" t="s">
        <v>23</v>
      </c>
      <c r="B59" s="43" t="s">
        <v>12</v>
      </c>
      <c r="C59" s="43"/>
      <c r="D59" s="43"/>
      <c r="E59" s="43"/>
      <c r="F59" s="43"/>
      <c r="G59" s="43"/>
    </row>
    <row r="60" spans="1:7" x14ac:dyDescent="0.2">
      <c r="A60" s="10"/>
      <c r="B60" s="16" t="s">
        <v>10</v>
      </c>
      <c r="C60" s="38">
        <f>D60+E60+F60+G60</f>
        <v>13234.707999999999</v>
      </c>
      <c r="D60" s="37">
        <v>7834.7400707836905</v>
      </c>
      <c r="E60" s="37">
        <v>3740.0744627309323</v>
      </c>
      <c r="F60" s="37">
        <v>1640.591401260981</v>
      </c>
      <c r="G60" s="37">
        <v>19.302065224395939</v>
      </c>
    </row>
    <row r="61" spans="1:7" x14ac:dyDescent="0.2">
      <c r="A61" s="10"/>
      <c r="B61" s="16" t="s">
        <v>11</v>
      </c>
      <c r="C61" s="38">
        <f>D61+E61+F61+G61</f>
        <v>1.5108114155251142</v>
      </c>
      <c r="D61" s="37">
        <v>0.8943767204090971</v>
      </c>
      <c r="E61" s="37">
        <v>0.42694913958115666</v>
      </c>
      <c r="F61" s="37">
        <v>0.18728212343161885</v>
      </c>
      <c r="G61" s="37">
        <v>2.2034321032415455E-3</v>
      </c>
    </row>
    <row r="62" spans="1:7" x14ac:dyDescent="0.2">
      <c r="A62" s="10" t="s">
        <v>24</v>
      </c>
      <c r="B62" s="19" t="s">
        <v>7</v>
      </c>
      <c r="C62" s="40">
        <f>C60/C7*100</f>
        <v>3.7022905333686191</v>
      </c>
      <c r="D62" s="41"/>
      <c r="E62" s="41"/>
      <c r="F62" s="41"/>
      <c r="G62" s="41"/>
    </row>
    <row r="63" spans="1:7" x14ac:dyDescent="0.2">
      <c r="A63" s="3"/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1:8" x14ac:dyDescent="0.2">
      <c r="B65" s="1"/>
      <c r="C65" s="1"/>
      <c r="D65" s="1"/>
      <c r="E65" s="1"/>
      <c r="F65" s="1"/>
      <c r="G65" s="1"/>
    </row>
    <row r="66" spans="1:8" x14ac:dyDescent="0.2">
      <c r="B66" s="1"/>
      <c r="C66" s="1"/>
      <c r="D66" s="1"/>
      <c r="E66" s="1"/>
      <c r="F66" s="1"/>
      <c r="G66" s="1"/>
    </row>
    <row r="68" spans="1:8" x14ac:dyDescent="0.2">
      <c r="D68" s="22"/>
    </row>
    <row r="69" spans="1:8" s="9" customFormat="1" x14ac:dyDescent="0.2">
      <c r="A69" s="11"/>
      <c r="D69" s="22"/>
      <c r="H69" s="2"/>
    </row>
    <row r="70" spans="1:8" s="9" customFormat="1" x14ac:dyDescent="0.2">
      <c r="A70" s="11"/>
      <c r="D70" s="22"/>
      <c r="H70" s="2"/>
    </row>
    <row r="71" spans="1:8" s="9" customFormat="1" x14ac:dyDescent="0.2">
      <c r="A71" s="11"/>
      <c r="D71" s="22"/>
      <c r="H71" s="2"/>
    </row>
  </sheetData>
  <mergeCells count="12">
    <mergeCell ref="B6:G6"/>
    <mergeCell ref="B9:G9"/>
    <mergeCell ref="B56:G56"/>
    <mergeCell ref="B59:G59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4:G65376 E65381:G65542 C7:G8 E65371:G65372 E65366:G65368 C57:G58 E65378:G65379 C60:G62 D10:G19 C10:C55 D21:G55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 факт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2025-01-23T11:32:03Z</dcterms:modified>
</cp:coreProperties>
</file>