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19320" windowHeight="7575" tabRatio="294"/>
  </bookViews>
  <sheets>
    <sheet name="2024 год план" sheetId="4" r:id="rId1"/>
  </sheets>
  <calcPr calcId="145621"/>
</workbook>
</file>

<file path=xl/calcChain.xml><?xml version="1.0" encoding="utf-8"?>
<calcChain xmlns="http://schemas.openxmlformats.org/spreadsheetml/2006/main">
  <c r="E35" i="4" l="1"/>
  <c r="F37" i="4" l="1"/>
  <c r="F36" i="4" s="1"/>
  <c r="E36" i="4"/>
  <c r="G36" i="4"/>
  <c r="C53" i="4" l="1"/>
  <c r="C54" i="4"/>
  <c r="C30" i="4" l="1"/>
  <c r="C18" i="4"/>
  <c r="C35" i="4" l="1"/>
  <c r="C37" i="4"/>
  <c r="C38" i="4"/>
  <c r="C39" i="4"/>
  <c r="C40" i="4"/>
  <c r="C42" i="4"/>
  <c r="C45" i="4"/>
  <c r="C46" i="4"/>
  <c r="C47" i="4"/>
  <c r="C48" i="4"/>
  <c r="C49" i="4"/>
  <c r="C50" i="4"/>
  <c r="C51" i="4"/>
  <c r="C52" i="4"/>
  <c r="C44" i="4"/>
  <c r="D13" i="4" l="1"/>
  <c r="E13" i="4"/>
  <c r="F13" i="4"/>
  <c r="G13" i="4"/>
  <c r="C22" i="4"/>
  <c r="C23" i="4"/>
  <c r="C24" i="4"/>
  <c r="C25" i="4"/>
  <c r="C26" i="4"/>
  <c r="C27" i="4"/>
  <c r="C28" i="4"/>
  <c r="C29" i="4"/>
  <c r="C31" i="4"/>
  <c r="D36" i="4"/>
  <c r="C36" i="4" l="1"/>
  <c r="F20" i="4"/>
  <c r="G20" i="4"/>
  <c r="D20" i="4" l="1"/>
  <c r="C19" i="4"/>
  <c r="C61" i="4"/>
  <c r="C60" i="4"/>
  <c r="C21" i="4"/>
  <c r="E43" i="4"/>
  <c r="F43" i="4"/>
  <c r="G43" i="4"/>
  <c r="E34" i="4" l="1"/>
  <c r="E20" i="4"/>
  <c r="C20" i="4" s="1"/>
  <c r="D34" i="4"/>
  <c r="C16" i="4"/>
  <c r="E11" i="4"/>
  <c r="C15" i="4"/>
  <c r="C14" i="4"/>
  <c r="C17" i="4"/>
  <c r="C12" i="4"/>
  <c r="C13" i="4" l="1"/>
  <c r="E33" i="4"/>
  <c r="E10" i="4"/>
  <c r="F34" i="4"/>
  <c r="G34" i="4"/>
  <c r="G11" i="4"/>
  <c r="F11" i="4"/>
  <c r="G10" i="4" l="1"/>
  <c r="G7" i="4"/>
  <c r="E57" i="4"/>
  <c r="E7" i="4"/>
  <c r="E58" i="4"/>
  <c r="E8" i="4" s="1"/>
  <c r="G57" i="4"/>
  <c r="G33" i="4"/>
  <c r="F33" i="4"/>
  <c r="F10" i="4"/>
  <c r="C34" i="4"/>
  <c r="F57" i="4" l="1"/>
  <c r="F7" i="4"/>
  <c r="G58" i="4"/>
  <c r="G8" i="4" s="1"/>
  <c r="F58" i="4"/>
  <c r="F8" i="4" s="1"/>
  <c r="D43" i="4"/>
  <c r="D33" i="4" s="1"/>
  <c r="D58" i="4" l="1"/>
  <c r="C33" i="4"/>
  <c r="C43" i="4"/>
  <c r="D11" i="4"/>
  <c r="D10" i="4" l="1"/>
  <c r="C58" i="4"/>
  <c r="D8" i="4"/>
  <c r="C8" i="4" s="1"/>
  <c r="D7" i="4"/>
  <c r="C7" i="4" s="1"/>
  <c r="C62" i="4" s="1"/>
  <c r="D57" i="4"/>
  <c r="C57" i="4" s="1"/>
  <c r="C10" i="4"/>
  <c r="C11" i="4"/>
</calcChain>
</file>

<file path=xl/sharedStrings.xml><?xml version="1.0" encoding="utf-8"?>
<sst xmlns="http://schemas.openxmlformats.org/spreadsheetml/2006/main" count="68" uniqueCount="44">
  <si>
    <t>№ п/п</t>
  </si>
  <si>
    <t>Наименование показателя</t>
  </si>
  <si>
    <t>Всего</t>
  </si>
  <si>
    <t>ВН</t>
  </si>
  <si>
    <t>СН1</t>
  </si>
  <si>
    <t>СН2</t>
  </si>
  <si>
    <t>НН</t>
  </si>
  <si>
    <t>То же в %</t>
  </si>
  <si>
    <t>1.</t>
  </si>
  <si>
    <t>2.</t>
  </si>
  <si>
    <t xml:space="preserve"> Электрическая энергия, тыс.кВт.ч</t>
  </si>
  <si>
    <t xml:space="preserve"> Мощность, МВт</t>
  </si>
  <si>
    <t>Потери электроэнергии в сетях</t>
  </si>
  <si>
    <t>Отпуск электроэнергии в сеть</t>
  </si>
  <si>
    <t>Отпуск электроэнергии из сети</t>
  </si>
  <si>
    <t>3.</t>
  </si>
  <si>
    <t>КЖД РЖД СП Энергосбыт</t>
  </si>
  <si>
    <t>Прочие потребители</t>
  </si>
  <si>
    <t>Сетевые организации</t>
  </si>
  <si>
    <t>ООО "ТольяттиЭнергоСбыт"</t>
  </si>
  <si>
    <t>ЗАО "Самарская Сетевая Компания"</t>
  </si>
  <si>
    <t>Объем переданной электроэнергии</t>
  </si>
  <si>
    <t>МУП "Похвистневоэнерго"</t>
  </si>
  <si>
    <t>4.</t>
  </si>
  <si>
    <t>4.1</t>
  </si>
  <si>
    <t>Население в том числе</t>
  </si>
  <si>
    <t>население село</t>
  </si>
  <si>
    <t>население город</t>
  </si>
  <si>
    <t>ООО РН-Энерго</t>
  </si>
  <si>
    <t>ООО Транснефтьэлектросетьсервис</t>
  </si>
  <si>
    <t>ООО "Транснефтьэлектросетьсервис"</t>
  </si>
  <si>
    <t>ООО "РУСЭНЕРГОСБЫТ"</t>
  </si>
  <si>
    <t>ПАО "СамараЭнерго"</t>
  </si>
  <si>
    <t>АО "Похвистневоэнерго"</t>
  </si>
  <si>
    <t>АО "Самарская Сетевая Компания"</t>
  </si>
  <si>
    <t>ПАО "МРСК Волги"</t>
  </si>
  <si>
    <t>ООО "Самарская электросетевая компания"</t>
  </si>
  <si>
    <t>ООО"РЕГИОН ЭНЕРГО"</t>
  </si>
  <si>
    <t>ООО "Самараэлектросеть"</t>
  </si>
  <si>
    <t>ООО "РЭС"</t>
  </si>
  <si>
    <t>ООО " ЭнергоШанс"</t>
  </si>
  <si>
    <t>ООО "Промышленный Энергохолдинг"</t>
  </si>
  <si>
    <t>Баланс электроэнергии на 2024 год</t>
  </si>
  <si>
    <t>ООО "ТранснефтьЭнерго"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</si>
</sst>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0"/>
    <numFmt numFmtId="166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55"/>
      <name val="Arial"/>
      <family val="2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i/>
      <sz val="8"/>
      <name val="Arial Cyr"/>
      <charset val="204"/>
    </font>
    <font>
      <i/>
      <sz val="9"/>
      <color rgb="FF7030A0"/>
      <name val="Arial"/>
      <family val="2"/>
      <charset val="204"/>
    </font>
    <font>
      <i/>
      <sz val="8"/>
      <color rgb="FF7030A0"/>
      <name val="Arial"/>
      <family val="2"/>
      <charset val="204"/>
    </font>
    <font>
      <sz val="10"/>
      <color rgb="FF7030A0"/>
      <name val="Arial"/>
      <family val="2"/>
      <charset val="204"/>
    </font>
    <font>
      <sz val="10"/>
      <color rgb="FF7030A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Border="0">
      <alignment horizontal="center" vertical="center" wrapText="1"/>
    </xf>
    <xf numFmtId="49" fontId="2" fillId="0" borderId="0" applyBorder="0">
      <alignment vertical="top"/>
    </xf>
    <xf numFmtId="0" fontId="3" fillId="0" borderId="0"/>
  </cellStyleXfs>
  <cellXfs count="47">
    <xf numFmtId="0" fontId="0" fillId="0" borderId="0" xfId="0"/>
    <xf numFmtId="0" fontId="3" fillId="0" borderId="0" xfId="3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49" fontId="6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7" fillId="0" borderId="2" xfId="1" applyFont="1" applyFill="1" applyBorder="1" applyAlignment="1" applyProtection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vertical="center"/>
    </xf>
    <xf numFmtId="49" fontId="3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/>
    </xf>
    <xf numFmtId="49" fontId="10" fillId="0" borderId="2" xfId="3" applyNumberFormat="1" applyFont="1" applyFill="1" applyBorder="1" applyAlignment="1" applyProtection="1">
      <alignment horizontal="center" vertical="center"/>
    </xf>
    <xf numFmtId="0" fontId="10" fillId="0" borderId="0" xfId="0" applyFont="1" applyFill="1"/>
    <xf numFmtId="49" fontId="1" fillId="0" borderId="2" xfId="3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3" fillId="2" borderId="2" xfId="3" applyFont="1" applyFill="1" applyBorder="1" applyAlignment="1" applyProtection="1">
      <alignment horizontal="left" vertical="center" wrapText="1"/>
    </xf>
    <xf numFmtId="0" fontId="6" fillId="2" borderId="2" xfId="3" applyFont="1" applyFill="1" applyBorder="1" applyAlignment="1" applyProtection="1">
      <alignment horizontal="left" vertical="center" wrapText="1"/>
    </xf>
    <xf numFmtId="0" fontId="8" fillId="2" borderId="2" xfId="3" applyFont="1" applyFill="1" applyBorder="1" applyAlignment="1" applyProtection="1">
      <alignment horizontal="left" vertical="center" wrapText="1"/>
    </xf>
    <xf numFmtId="0" fontId="3" fillId="2" borderId="2" xfId="3" applyFont="1" applyFill="1" applyBorder="1" applyAlignment="1" applyProtection="1">
      <alignment horizontal="left" vertical="center" wrapText="1" indent="2"/>
    </xf>
    <xf numFmtId="0" fontId="11" fillId="2" borderId="2" xfId="3" applyFont="1" applyFill="1" applyBorder="1" applyAlignment="1" applyProtection="1">
      <alignment horizontal="left" vertical="center" wrapText="1"/>
    </xf>
    <xf numFmtId="165" fontId="3" fillId="2" borderId="2" xfId="0" applyNumberFormat="1" applyFont="1" applyFill="1" applyBorder="1" applyAlignment="1" applyProtection="1">
      <alignment horizontal="right" vertical="center"/>
      <protection locked="0"/>
    </xf>
    <xf numFmtId="166" fontId="3" fillId="0" borderId="0" xfId="3" applyNumberFormat="1" applyFont="1" applyFill="1" applyAlignment="1" applyProtection="1">
      <alignment vertical="center"/>
    </xf>
    <xf numFmtId="165" fontId="6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2" borderId="2" xfId="0" applyNumberFormat="1" applyFont="1" applyFill="1" applyBorder="1" applyAlignment="1" applyProtection="1">
      <alignment horizontal="right" vertical="center"/>
      <protection locked="0"/>
    </xf>
    <xf numFmtId="165" fontId="10" fillId="2" borderId="2" xfId="0" applyNumberFormat="1" applyFont="1" applyFill="1" applyBorder="1"/>
    <xf numFmtId="165" fontId="6" fillId="0" borderId="0" xfId="0" applyNumberFormat="1" applyFont="1" applyFill="1"/>
    <xf numFmtId="165" fontId="3" fillId="0" borderId="0" xfId="0" applyNumberFormat="1" applyFont="1" applyFill="1"/>
    <xf numFmtId="49" fontId="12" fillId="0" borderId="2" xfId="3" applyNumberFormat="1" applyFont="1" applyFill="1" applyBorder="1" applyAlignment="1" applyProtection="1">
      <alignment horizontal="center" vertical="center"/>
    </xf>
    <xf numFmtId="0" fontId="13" fillId="2" borderId="2" xfId="3" applyFont="1" applyFill="1" applyBorder="1" applyAlignment="1" applyProtection="1">
      <alignment horizontal="left" vertical="center" wrapText="1"/>
    </xf>
    <xf numFmtId="0" fontId="12" fillId="0" borderId="0" xfId="0" applyFont="1" applyFill="1"/>
    <xf numFmtId="165" fontId="12" fillId="0" borderId="0" xfId="0" applyNumberFormat="1" applyFont="1" applyFill="1"/>
    <xf numFmtId="0" fontId="8" fillId="0" borderId="2" xfId="3" applyFont="1" applyFill="1" applyBorder="1" applyAlignment="1" applyProtection="1">
      <alignment horizontal="left" vertical="center" wrapText="1"/>
    </xf>
    <xf numFmtId="0" fontId="6" fillId="0" borderId="2" xfId="3" applyFont="1" applyFill="1" applyBorder="1" applyAlignment="1" applyProtection="1">
      <alignment horizontal="center" vertical="center" wrapText="1"/>
    </xf>
    <xf numFmtId="0" fontId="6" fillId="2" borderId="2" xfId="3" applyFont="1" applyFill="1" applyBorder="1" applyAlignment="1" applyProtection="1">
      <alignment horizontal="center" vertical="center" wrapText="1"/>
    </xf>
    <xf numFmtId="0" fontId="10" fillId="2" borderId="2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165" fontId="14" fillId="2" borderId="2" xfId="0" applyNumberFormat="1" applyFont="1" applyFill="1" applyBorder="1" applyAlignment="1" applyProtection="1">
      <alignment horizontal="right" vertical="center"/>
      <protection locked="0"/>
    </xf>
    <xf numFmtId="165" fontId="15" fillId="2" borderId="2" xfId="0" applyNumberFormat="1" applyFont="1" applyFill="1" applyBorder="1" applyAlignment="1" applyProtection="1">
      <alignment horizontal="right" vertical="center"/>
      <protection locked="0"/>
    </xf>
    <xf numFmtId="165" fontId="14" fillId="0" borderId="2" xfId="0" applyNumberFormat="1" applyFont="1" applyFill="1" applyBorder="1" applyAlignment="1" applyProtection="1">
      <alignment horizontal="right" vertical="center"/>
      <protection locked="0"/>
    </xf>
    <xf numFmtId="165" fontId="16" fillId="2" borderId="2" xfId="0" applyNumberFormat="1" applyFont="1" applyFill="1" applyBorder="1" applyAlignment="1" applyProtection="1">
      <alignment horizontal="right" vertical="center"/>
      <protection locked="0"/>
    </xf>
    <xf numFmtId="165" fontId="17" fillId="2" borderId="2" xfId="0" applyNumberFormat="1" applyFont="1" applyFill="1" applyBorder="1" applyAlignment="1" applyProtection="1">
      <alignment horizontal="right" vertical="center"/>
      <protection locked="0"/>
    </xf>
    <xf numFmtId="164" fontId="17" fillId="2" borderId="2" xfId="0" applyNumberFormat="1" applyFont="1" applyFill="1" applyBorder="1" applyAlignment="1" applyProtection="1">
      <alignment horizontal="right" vertical="center"/>
      <protection locked="0"/>
    </xf>
    <xf numFmtId="4" fontId="17" fillId="2" borderId="2" xfId="0" applyNumberFormat="1" applyFont="1" applyFill="1" applyBorder="1" applyAlignment="1" applyProtection="1">
      <alignment horizontal="right" vertical="center"/>
      <protection locked="0"/>
    </xf>
    <xf numFmtId="4" fontId="16" fillId="2" borderId="2" xfId="0" applyNumberFormat="1" applyFont="1" applyFill="1" applyBorder="1" applyAlignment="1" applyProtection="1">
      <alignment horizontal="right" vertical="center"/>
      <protection locked="0"/>
    </xf>
  </cellXfs>
  <cellStyles count="4">
    <cellStyle name="ЗаголовокСтолбца" xfId="1"/>
    <cellStyle name="Обычный" xfId="0" builtinId="0"/>
    <cellStyle name="Обычный_20E2" xfId="2"/>
    <cellStyle name="Обычный_PREDEL.2008.UNKNOWN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zoomScale="85" zoomScaleNormal="85" zoomScaleSheetLayoutView="100" workbookViewId="0">
      <selection activeCell="L25" sqref="L25"/>
    </sheetView>
  </sheetViews>
  <sheetFormatPr defaultRowHeight="12.75" x14ac:dyDescent="0.2"/>
  <cols>
    <col min="1" max="1" width="4" style="11" customWidth="1"/>
    <col min="2" max="2" width="39.140625" style="9" customWidth="1"/>
    <col min="3" max="3" width="15.5703125" style="9" bestFit="1" customWidth="1"/>
    <col min="4" max="4" width="15.28515625" style="9" bestFit="1" customWidth="1"/>
    <col min="5" max="5" width="15.28515625" style="9" customWidth="1"/>
    <col min="6" max="6" width="14.28515625" style="9" customWidth="1"/>
    <col min="7" max="7" width="12" style="9" customWidth="1"/>
    <col min="8" max="8" width="13.42578125" style="2" customWidth="1"/>
    <col min="9" max="9" width="14.42578125" style="2" customWidth="1"/>
    <col min="10" max="10" width="16.42578125" style="2" customWidth="1"/>
    <col min="11" max="11" width="18.42578125" style="2" customWidth="1"/>
    <col min="12" max="16384" width="9.140625" style="2"/>
  </cols>
  <sheetData>
    <row r="1" spans="1:11" x14ac:dyDescent="0.2">
      <c r="A1" s="36" t="s">
        <v>42</v>
      </c>
      <c r="B1" s="36"/>
      <c r="C1" s="36"/>
      <c r="D1" s="36"/>
      <c r="E1" s="36"/>
      <c r="F1" s="36"/>
      <c r="G1" s="36"/>
    </row>
    <row r="2" spans="1:11" x14ac:dyDescent="0.2">
      <c r="A2" s="3"/>
      <c r="B2" s="4"/>
      <c r="C2" s="4"/>
      <c r="D2" s="4"/>
      <c r="E2" s="5"/>
      <c r="F2" s="5"/>
      <c r="G2" s="5"/>
    </row>
    <row r="3" spans="1:11" s="6" customFormat="1" x14ac:dyDescent="0.2">
      <c r="A3" s="37" t="s">
        <v>0</v>
      </c>
      <c r="B3" s="37" t="s">
        <v>1</v>
      </c>
      <c r="C3" s="38" t="s">
        <v>2</v>
      </c>
      <c r="D3" s="38" t="s">
        <v>3</v>
      </c>
      <c r="E3" s="38" t="s">
        <v>4</v>
      </c>
      <c r="F3" s="38" t="s">
        <v>5</v>
      </c>
      <c r="G3" s="38" t="s">
        <v>6</v>
      </c>
    </row>
    <row r="4" spans="1:11" s="6" customFormat="1" x14ac:dyDescent="0.2">
      <c r="A4" s="37"/>
      <c r="B4" s="37"/>
      <c r="C4" s="38"/>
      <c r="D4" s="38"/>
      <c r="E4" s="38"/>
      <c r="F4" s="38"/>
      <c r="G4" s="38"/>
    </row>
    <row r="5" spans="1:11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</row>
    <row r="6" spans="1:11" ht="25.5" customHeight="1" x14ac:dyDescent="0.2">
      <c r="A6" s="8" t="s">
        <v>8</v>
      </c>
      <c r="B6" s="33" t="s">
        <v>13</v>
      </c>
      <c r="C6" s="33"/>
      <c r="D6" s="33"/>
      <c r="E6" s="33"/>
      <c r="F6" s="33"/>
      <c r="G6" s="33"/>
    </row>
    <row r="7" spans="1:11" x14ac:dyDescent="0.2">
      <c r="A7" s="10"/>
      <c r="B7" s="16" t="s">
        <v>10</v>
      </c>
      <c r="C7" s="23">
        <f>D7+E7+F7+G7</f>
        <v>346532.54009000002</v>
      </c>
      <c r="D7" s="23">
        <f>D10+D60</f>
        <v>207083.65315999999</v>
      </c>
      <c r="E7" s="23">
        <f t="shared" ref="E7:G7" si="0">E10+E60</f>
        <v>97930.432740000004</v>
      </c>
      <c r="F7" s="23">
        <f t="shared" si="0"/>
        <v>41009.699829999998</v>
      </c>
      <c r="G7" s="23">
        <f t="shared" si="0"/>
        <v>508.75435999999996</v>
      </c>
    </row>
    <row r="8" spans="1:11" x14ac:dyDescent="0.2">
      <c r="A8" s="10"/>
      <c r="B8" s="16" t="s">
        <v>11</v>
      </c>
      <c r="C8" s="23">
        <f>D8+E8+F8+G8</f>
        <v>47.001121529861074</v>
      </c>
      <c r="D8" s="23">
        <f>D58+D61</f>
        <v>27.946867990677674</v>
      </c>
      <c r="E8" s="23">
        <f t="shared" ref="E8:G8" si="1">E58+E61</f>
        <v>13.360432560588928</v>
      </c>
      <c r="F8" s="23">
        <f t="shared" si="1"/>
        <v>5.6238126160950648</v>
      </c>
      <c r="G8" s="23">
        <f t="shared" si="1"/>
        <v>7.0008362499410171E-2</v>
      </c>
    </row>
    <row r="9" spans="1:11" ht="25.5" customHeight="1" x14ac:dyDescent="0.2">
      <c r="A9" s="8" t="s">
        <v>9</v>
      </c>
      <c r="B9" s="34" t="s">
        <v>14</v>
      </c>
      <c r="C9" s="34"/>
      <c r="D9" s="34"/>
      <c r="E9" s="34"/>
      <c r="F9" s="34"/>
      <c r="G9" s="34"/>
    </row>
    <row r="10" spans="1:11" s="6" customFormat="1" x14ac:dyDescent="0.2">
      <c r="A10" s="8"/>
      <c r="B10" s="17" t="s">
        <v>10</v>
      </c>
      <c r="C10" s="23">
        <f>D10+E10+F10+G10</f>
        <v>332740.54499999998</v>
      </c>
      <c r="D10" s="23">
        <f>D11+D20</f>
        <v>198903.90899999999</v>
      </c>
      <c r="E10" s="23">
        <f t="shared" ref="E10:G10" si="2">E11+E20</f>
        <v>94032.561000000002</v>
      </c>
      <c r="F10" s="23">
        <f t="shared" si="2"/>
        <v>39315.150999999998</v>
      </c>
      <c r="G10" s="23">
        <f t="shared" si="2"/>
        <v>488.92399999999998</v>
      </c>
      <c r="H10" s="2"/>
      <c r="I10" s="26"/>
    </row>
    <row r="11" spans="1:11" s="6" customFormat="1" x14ac:dyDescent="0.2">
      <c r="A11" s="8"/>
      <c r="B11" s="17" t="s">
        <v>17</v>
      </c>
      <c r="C11" s="23">
        <f>D11+E11+F11+G11</f>
        <v>87909.877999999997</v>
      </c>
      <c r="D11" s="23">
        <f>D12+D13+D16+D17+D18+D19</f>
        <v>34203.089</v>
      </c>
      <c r="E11" s="23">
        <f t="shared" ref="E11:G11" si="3">E12+E13+E16+E17+E18+E19</f>
        <v>29603.919999999998</v>
      </c>
      <c r="F11" s="23">
        <f t="shared" si="3"/>
        <v>23860.688000000002</v>
      </c>
      <c r="G11" s="23">
        <f t="shared" si="3"/>
        <v>242.18099999999998</v>
      </c>
      <c r="I11" s="26"/>
      <c r="J11" s="26"/>
    </row>
    <row r="12" spans="1:11" x14ac:dyDescent="0.2">
      <c r="A12" s="10"/>
      <c r="B12" s="18" t="s">
        <v>32</v>
      </c>
      <c r="C12" s="39">
        <f>D12+E12+F12+G12</f>
        <v>33228</v>
      </c>
      <c r="D12" s="39">
        <v>1458</v>
      </c>
      <c r="E12" s="39">
        <v>24150</v>
      </c>
      <c r="F12" s="39">
        <v>7536</v>
      </c>
      <c r="G12" s="39">
        <v>84</v>
      </c>
      <c r="H12" s="26"/>
      <c r="I12" s="26"/>
      <c r="J12" s="26"/>
      <c r="K12" s="26"/>
    </row>
    <row r="13" spans="1:11" x14ac:dyDescent="0.2">
      <c r="A13" s="10"/>
      <c r="B13" s="18" t="s">
        <v>25</v>
      </c>
      <c r="C13" s="39">
        <f>C14+C15</f>
        <v>726</v>
      </c>
      <c r="D13" s="39">
        <f t="shared" ref="D13:G13" si="4">D14+D15</f>
        <v>0</v>
      </c>
      <c r="E13" s="39">
        <f t="shared" si="4"/>
        <v>174</v>
      </c>
      <c r="F13" s="39">
        <f t="shared" si="4"/>
        <v>534</v>
      </c>
      <c r="G13" s="39">
        <f t="shared" si="4"/>
        <v>18</v>
      </c>
      <c r="H13" s="6"/>
      <c r="I13" s="27"/>
      <c r="J13" s="27"/>
    </row>
    <row r="14" spans="1:11" s="30" customFormat="1" ht="12" x14ac:dyDescent="0.2">
      <c r="A14" s="28"/>
      <c r="B14" s="29" t="s">
        <v>26</v>
      </c>
      <c r="C14" s="40">
        <f t="shared" ref="C14:C19" si="5">D14+E14+F14+G14</f>
        <v>702</v>
      </c>
      <c r="D14" s="39">
        <v>0</v>
      </c>
      <c r="E14" s="40">
        <v>174</v>
      </c>
      <c r="F14" s="40">
        <v>510</v>
      </c>
      <c r="G14" s="40">
        <v>18</v>
      </c>
      <c r="J14" s="31"/>
    </row>
    <row r="15" spans="1:11" s="30" customFormat="1" ht="12" x14ac:dyDescent="0.2">
      <c r="A15" s="28"/>
      <c r="B15" s="29" t="s">
        <v>27</v>
      </c>
      <c r="C15" s="40">
        <f t="shared" si="5"/>
        <v>24</v>
      </c>
      <c r="D15" s="39">
        <v>0</v>
      </c>
      <c r="E15" s="40">
        <v>0</v>
      </c>
      <c r="F15" s="40">
        <v>24</v>
      </c>
      <c r="G15" s="40">
        <v>0</v>
      </c>
      <c r="J15" s="31"/>
    </row>
    <row r="16" spans="1:11" x14ac:dyDescent="0.2">
      <c r="A16" s="10"/>
      <c r="B16" s="18" t="s">
        <v>19</v>
      </c>
      <c r="C16" s="24">
        <f t="shared" si="5"/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x14ac:dyDescent="0.2">
      <c r="A17" s="10"/>
      <c r="B17" s="18" t="s">
        <v>43</v>
      </c>
      <c r="C17" s="39">
        <f t="shared" si="5"/>
        <v>4291.2809999999999</v>
      </c>
      <c r="D17" s="39">
        <v>4206.982</v>
      </c>
      <c r="E17" s="39">
        <v>0</v>
      </c>
      <c r="F17" s="39">
        <v>84.299000000000007</v>
      </c>
      <c r="G17" s="39">
        <v>0</v>
      </c>
    </row>
    <row r="18" spans="1:7" x14ac:dyDescent="0.2">
      <c r="A18" s="10"/>
      <c r="B18" s="18" t="s">
        <v>28</v>
      </c>
      <c r="C18" s="39">
        <f t="shared" si="5"/>
        <v>49659.796999999999</v>
      </c>
      <c r="D18" s="39">
        <v>28538.107</v>
      </c>
      <c r="E18" s="41">
        <v>5275.12</v>
      </c>
      <c r="F18" s="41">
        <v>15706.389000000001</v>
      </c>
      <c r="G18" s="41">
        <v>140.18099999999998</v>
      </c>
    </row>
    <row r="19" spans="1:7" x14ac:dyDescent="0.2">
      <c r="A19" s="10"/>
      <c r="B19" s="18" t="s">
        <v>31</v>
      </c>
      <c r="C19" s="39">
        <f t="shared" si="5"/>
        <v>4.8</v>
      </c>
      <c r="D19" s="39">
        <v>0</v>
      </c>
      <c r="E19" s="41">
        <v>4.8</v>
      </c>
      <c r="F19" s="41">
        <v>0</v>
      </c>
      <c r="G19" s="41">
        <v>0</v>
      </c>
    </row>
    <row r="20" spans="1:7" x14ac:dyDescent="0.2">
      <c r="A20" s="10"/>
      <c r="B20" s="17" t="s">
        <v>18</v>
      </c>
      <c r="C20" s="23">
        <f>D20+E20+F20+G20</f>
        <v>244830.66699999996</v>
      </c>
      <c r="D20" s="25">
        <f>SUM(D21:D31)</f>
        <v>164700.81999999998</v>
      </c>
      <c r="E20" s="25">
        <f t="shared" ref="E20:G20" si="6">SUM(E21:E31)</f>
        <v>64428.641000000003</v>
      </c>
      <c r="F20" s="25">
        <f t="shared" si="6"/>
        <v>15454.463</v>
      </c>
      <c r="G20" s="25">
        <f t="shared" si="6"/>
        <v>246.74299999999999</v>
      </c>
    </row>
    <row r="21" spans="1:7" x14ac:dyDescent="0.2">
      <c r="A21" s="10"/>
      <c r="B21" s="18" t="s">
        <v>33</v>
      </c>
      <c r="C21" s="39">
        <f>D21+E21+F21+G21</f>
        <v>0</v>
      </c>
      <c r="D21" s="39">
        <v>0</v>
      </c>
      <c r="E21" s="39">
        <v>0</v>
      </c>
      <c r="F21" s="39">
        <v>0</v>
      </c>
      <c r="G21" s="39">
        <v>0</v>
      </c>
    </row>
    <row r="22" spans="1:7" x14ac:dyDescent="0.2">
      <c r="A22" s="10"/>
      <c r="B22" s="32" t="s">
        <v>34</v>
      </c>
      <c r="C22" s="39">
        <f t="shared" ref="C22:C31" si="7">D22+E22+F22+G22</f>
        <v>106515.70299999999</v>
      </c>
      <c r="D22" s="39">
        <v>34269.49</v>
      </c>
      <c r="E22" s="39">
        <v>57136.398999999998</v>
      </c>
      <c r="F22" s="39">
        <v>15053.294</v>
      </c>
      <c r="G22" s="39">
        <v>56.52</v>
      </c>
    </row>
    <row r="23" spans="1:7" x14ac:dyDescent="0.2">
      <c r="A23" s="10"/>
      <c r="B23" s="18" t="s">
        <v>38</v>
      </c>
      <c r="C23" s="39">
        <f t="shared" si="7"/>
        <v>3344.143</v>
      </c>
      <c r="D23" s="39">
        <v>0</v>
      </c>
      <c r="E23" s="39">
        <v>3089.779</v>
      </c>
      <c r="F23" s="39">
        <v>213.07499999999999</v>
      </c>
      <c r="G23" s="39">
        <v>41.289000000000001</v>
      </c>
    </row>
    <row r="24" spans="1:7" x14ac:dyDescent="0.2">
      <c r="A24" s="10"/>
      <c r="B24" s="32" t="s">
        <v>39</v>
      </c>
      <c r="C24" s="39">
        <f t="shared" si="7"/>
        <v>41.472000000000001</v>
      </c>
      <c r="D24" s="39">
        <v>0</v>
      </c>
      <c r="E24" s="39">
        <v>0</v>
      </c>
      <c r="F24" s="39">
        <v>41.472000000000001</v>
      </c>
      <c r="G24" s="39">
        <v>0</v>
      </c>
    </row>
    <row r="25" spans="1:7" x14ac:dyDescent="0.2">
      <c r="A25" s="10"/>
      <c r="B25" s="18" t="s">
        <v>35</v>
      </c>
      <c r="C25" s="41">
        <f t="shared" si="7"/>
        <v>127719.87599999999</v>
      </c>
      <c r="D25" s="39">
        <v>127338.93</v>
      </c>
      <c r="E25" s="39">
        <v>380.94600000000003</v>
      </c>
      <c r="F25" s="39">
        <v>0</v>
      </c>
      <c r="G25" s="39">
        <v>0</v>
      </c>
    </row>
    <row r="26" spans="1:7" x14ac:dyDescent="0.2">
      <c r="A26" s="10"/>
      <c r="B26" s="18" t="s">
        <v>40</v>
      </c>
      <c r="C26" s="41">
        <f t="shared" si="7"/>
        <v>0</v>
      </c>
      <c r="D26" s="39">
        <v>0</v>
      </c>
      <c r="E26" s="39">
        <v>0</v>
      </c>
      <c r="F26" s="39">
        <v>0</v>
      </c>
      <c r="G26" s="39">
        <v>0</v>
      </c>
    </row>
    <row r="27" spans="1:7" x14ac:dyDescent="0.2">
      <c r="A27" s="10"/>
      <c r="B27" s="18" t="s">
        <v>16</v>
      </c>
      <c r="C27" s="41">
        <f t="shared" si="7"/>
        <v>4.1319999999999997</v>
      </c>
      <c r="D27" s="39">
        <v>0</v>
      </c>
      <c r="E27" s="39">
        <v>4.1319999999999997</v>
      </c>
      <c r="F27" s="39">
        <v>0</v>
      </c>
      <c r="G27" s="39">
        <v>0</v>
      </c>
    </row>
    <row r="28" spans="1:7" x14ac:dyDescent="0.2">
      <c r="A28" s="10"/>
      <c r="B28" s="18" t="s">
        <v>37</v>
      </c>
      <c r="C28" s="41">
        <f t="shared" si="7"/>
        <v>3239.0219999999999</v>
      </c>
      <c r="D28" s="39">
        <v>3092.4</v>
      </c>
      <c r="E28" s="39">
        <v>0</v>
      </c>
      <c r="F28" s="39">
        <v>146.62200000000001</v>
      </c>
      <c r="G28" s="39">
        <v>0</v>
      </c>
    </row>
    <row r="29" spans="1:7" x14ac:dyDescent="0.2">
      <c r="A29" s="10"/>
      <c r="B29" s="18" t="s">
        <v>30</v>
      </c>
      <c r="C29" s="41">
        <f t="shared" si="7"/>
        <v>49.497</v>
      </c>
      <c r="D29" s="39">
        <v>0</v>
      </c>
      <c r="E29" s="39">
        <v>49.497</v>
      </c>
      <c r="F29" s="39">
        <v>0</v>
      </c>
      <c r="G29" s="39">
        <v>0</v>
      </c>
    </row>
    <row r="30" spans="1:7" x14ac:dyDescent="0.2">
      <c r="A30" s="10"/>
      <c r="B30" s="18" t="s">
        <v>41</v>
      </c>
      <c r="C30" s="41">
        <f t="shared" ref="C30" si="8">D30+E30+F30+G30</f>
        <v>0</v>
      </c>
      <c r="D30" s="39">
        <v>0</v>
      </c>
      <c r="E30" s="39">
        <v>0</v>
      </c>
      <c r="F30" s="39">
        <v>0</v>
      </c>
      <c r="G30" s="39">
        <v>0</v>
      </c>
    </row>
    <row r="31" spans="1:7" ht="15" customHeight="1" x14ac:dyDescent="0.2">
      <c r="A31" s="10"/>
      <c r="B31" s="18" t="s">
        <v>36</v>
      </c>
      <c r="C31" s="41">
        <f t="shared" si="7"/>
        <v>3916.8220000000001</v>
      </c>
      <c r="D31" s="39">
        <v>0</v>
      </c>
      <c r="E31" s="39">
        <v>3767.8879999999999</v>
      </c>
      <c r="F31" s="39">
        <v>0</v>
      </c>
      <c r="G31" s="39">
        <v>148.934</v>
      </c>
    </row>
    <row r="32" spans="1:7" x14ac:dyDescent="0.2">
      <c r="A32" s="10"/>
      <c r="B32" s="18"/>
      <c r="C32" s="21"/>
      <c r="D32" s="21"/>
      <c r="E32" s="21"/>
      <c r="F32" s="21"/>
      <c r="G32" s="21"/>
    </row>
    <row r="33" spans="1:11" s="6" customFormat="1" x14ac:dyDescent="0.2">
      <c r="A33" s="8"/>
      <c r="B33" s="17" t="s">
        <v>11</v>
      </c>
      <c r="C33" s="23">
        <f>D33+E33+F33+G33</f>
        <v>45.127781529861075</v>
      </c>
      <c r="D33" s="23">
        <f>D34+D43</f>
        <v>26.835837990677675</v>
      </c>
      <c r="E33" s="23">
        <f t="shared" ref="E33:G33" si="9">E34+E43</f>
        <v>12.830992560588928</v>
      </c>
      <c r="F33" s="23">
        <f t="shared" si="9"/>
        <v>5.3936426160950646</v>
      </c>
      <c r="G33" s="23">
        <f t="shared" si="9"/>
        <v>6.7308362499410176E-2</v>
      </c>
      <c r="I33" s="2"/>
      <c r="J33" s="26"/>
    </row>
    <row r="34" spans="1:11" s="6" customFormat="1" x14ac:dyDescent="0.2">
      <c r="A34" s="8"/>
      <c r="B34" s="17" t="s">
        <v>17</v>
      </c>
      <c r="C34" s="23">
        <f>D34+E34+F34+G34</f>
        <v>12.024921529861077</v>
      </c>
      <c r="D34" s="23">
        <f>D35+D36+D39+D40+D41+D42</f>
        <v>4.5536679906776731</v>
      </c>
      <c r="E34" s="23">
        <f>E35+E36+E39+E40+E41+E42</f>
        <v>4.1195125605889293</v>
      </c>
      <c r="F34" s="23">
        <f>F35+F36+F39+F40+F41+F42</f>
        <v>3.3180926160950652</v>
      </c>
      <c r="G34" s="23">
        <f>G35+G36+G39+G40+G41+G42</f>
        <v>3.3648362499410181E-2</v>
      </c>
    </row>
    <row r="35" spans="1:11" x14ac:dyDescent="0.2">
      <c r="A35" s="10"/>
      <c r="B35" s="18" t="s">
        <v>32</v>
      </c>
      <c r="C35" s="39">
        <f t="shared" ref="C35:C54" si="10">D35+E35+F35+G35</f>
        <v>4.0380632507024927</v>
      </c>
      <c r="D35" s="42">
        <v>0.17503465734434331</v>
      </c>
      <c r="E35" s="42">
        <f>E12/8295</f>
        <v>2.9113924050632911</v>
      </c>
      <c r="F35" s="42">
        <v>0.94172201796154542</v>
      </c>
      <c r="G35" s="42">
        <v>9.9141703333132415E-3</v>
      </c>
      <c r="H35" s="27"/>
      <c r="I35" s="31"/>
      <c r="J35" s="27"/>
      <c r="K35" s="27"/>
    </row>
    <row r="36" spans="1:11" x14ac:dyDescent="0.2">
      <c r="A36" s="10"/>
      <c r="B36" s="18" t="s">
        <v>25</v>
      </c>
      <c r="C36" s="39">
        <f t="shared" si="10"/>
        <v>9.7183226495726444E-2</v>
      </c>
      <c r="D36" s="42">
        <f t="shared" ref="D36:G36" si="11">D37+D38</f>
        <v>0</v>
      </c>
      <c r="E36" s="42">
        <f t="shared" si="11"/>
        <v>2.2965945512820513E-2</v>
      </c>
      <c r="F36" s="42">
        <f t="shared" si="11"/>
        <v>7.1841880341880299E-2</v>
      </c>
      <c r="G36" s="42">
        <f t="shared" si="11"/>
        <v>2.3754006410256412E-3</v>
      </c>
      <c r="H36" s="27"/>
      <c r="I36" s="27"/>
      <c r="J36" s="27"/>
      <c r="K36" s="27"/>
    </row>
    <row r="37" spans="1:11" s="30" customFormat="1" ht="12" x14ac:dyDescent="0.2">
      <c r="A37" s="28"/>
      <c r="B37" s="29" t="s">
        <v>26</v>
      </c>
      <c r="C37" s="39">
        <f t="shared" si="10"/>
        <v>9.3720352564102508E-2</v>
      </c>
      <c r="D37" s="40">
        <v>0</v>
      </c>
      <c r="E37" s="40">
        <v>2.2965945512820513E-2</v>
      </c>
      <c r="F37" s="40">
        <f>0.0718418803418803-F38</f>
        <v>6.8379006410256363E-2</v>
      </c>
      <c r="G37" s="40">
        <v>2.3754006410256412E-3</v>
      </c>
      <c r="I37" s="31"/>
    </row>
    <row r="38" spans="1:11" s="30" customFormat="1" ht="12" x14ac:dyDescent="0.2">
      <c r="A38" s="28"/>
      <c r="B38" s="29" t="s">
        <v>27</v>
      </c>
      <c r="C38" s="39">
        <f t="shared" si="10"/>
        <v>3.4628739316239321E-3</v>
      </c>
      <c r="D38" s="40">
        <v>0</v>
      </c>
      <c r="E38" s="40">
        <v>0</v>
      </c>
      <c r="F38" s="40">
        <v>3.4628739316239321E-3</v>
      </c>
      <c r="G38" s="40">
        <v>0</v>
      </c>
    </row>
    <row r="39" spans="1:11" x14ac:dyDescent="0.2">
      <c r="A39" s="10"/>
      <c r="B39" s="18" t="s">
        <v>19</v>
      </c>
      <c r="C39" s="39">
        <f t="shared" si="10"/>
        <v>0</v>
      </c>
      <c r="D39" s="42">
        <v>0</v>
      </c>
      <c r="E39" s="42">
        <v>0</v>
      </c>
      <c r="F39" s="42">
        <v>0</v>
      </c>
      <c r="G39" s="42">
        <v>0</v>
      </c>
    </row>
    <row r="40" spans="1:11" x14ac:dyDescent="0.2">
      <c r="A40" s="10"/>
      <c r="B40" s="18" t="s">
        <v>43</v>
      </c>
      <c r="C40" s="39">
        <f t="shared" si="10"/>
        <v>0.57899999999999996</v>
      </c>
      <c r="D40" s="42">
        <v>0.56899999999999995</v>
      </c>
      <c r="E40" s="42">
        <v>0</v>
      </c>
      <c r="F40" s="42">
        <v>0.01</v>
      </c>
      <c r="G40" s="42">
        <v>0</v>
      </c>
    </row>
    <row r="41" spans="1:11" x14ac:dyDescent="0.2">
      <c r="A41" s="10"/>
      <c r="B41" s="18" t="s">
        <v>28</v>
      </c>
      <c r="C41" s="39">
        <v>6.6974412312743405</v>
      </c>
      <c r="D41" s="42">
        <v>3.8096333333333297</v>
      </c>
      <c r="E41" s="42">
        <v>0.57192038862429984</v>
      </c>
      <c r="F41" s="42">
        <v>2.2945287177916396</v>
      </c>
      <c r="G41" s="42">
        <v>2.1358791525071301E-2</v>
      </c>
    </row>
    <row r="42" spans="1:11" x14ac:dyDescent="0.2">
      <c r="A42" s="10"/>
      <c r="B42" s="18" t="s">
        <v>31</v>
      </c>
      <c r="C42" s="39">
        <f t="shared" si="10"/>
        <v>0.61323382138851812</v>
      </c>
      <c r="D42" s="42">
        <v>0</v>
      </c>
      <c r="E42" s="42">
        <v>0.61323382138851812</v>
      </c>
      <c r="F42" s="42">
        <v>0</v>
      </c>
      <c r="G42" s="42">
        <v>0</v>
      </c>
    </row>
    <row r="43" spans="1:11" x14ac:dyDescent="0.2">
      <c r="A43" s="10"/>
      <c r="B43" s="17" t="s">
        <v>18</v>
      </c>
      <c r="C43" s="23">
        <f>D43+E43+F43+G43</f>
        <v>33.102859999999993</v>
      </c>
      <c r="D43" s="23">
        <f>SUM(D44:D54)</f>
        <v>22.282170000000001</v>
      </c>
      <c r="E43" s="23">
        <f t="shared" ref="E43:G43" si="12">SUM(E44:E54)</f>
        <v>8.7114799999999981</v>
      </c>
      <c r="F43" s="23">
        <f t="shared" si="12"/>
        <v>2.0755499999999998</v>
      </c>
      <c r="G43" s="23">
        <f t="shared" si="12"/>
        <v>3.3659999999999995E-2</v>
      </c>
    </row>
    <row r="44" spans="1:11" x14ac:dyDescent="0.2">
      <c r="A44" s="10"/>
      <c r="B44" s="18" t="s">
        <v>22</v>
      </c>
      <c r="C44" s="39">
        <f t="shared" si="10"/>
        <v>0</v>
      </c>
      <c r="D44" s="42">
        <v>0</v>
      </c>
      <c r="E44" s="42">
        <v>0</v>
      </c>
      <c r="F44" s="42">
        <v>0</v>
      </c>
      <c r="G44" s="42">
        <v>0</v>
      </c>
      <c r="H44" s="27"/>
    </row>
    <row r="45" spans="1:11" x14ac:dyDescent="0.2">
      <c r="A45" s="10"/>
      <c r="B45" s="32" t="s">
        <v>20</v>
      </c>
      <c r="C45" s="39">
        <f t="shared" si="10"/>
        <v>14.29795</v>
      </c>
      <c r="D45" s="42">
        <v>4.6001000000000003</v>
      </c>
      <c r="E45" s="42">
        <v>7.6696</v>
      </c>
      <c r="F45" s="42">
        <v>2.0206499999999998</v>
      </c>
      <c r="G45" s="42">
        <v>7.6E-3</v>
      </c>
    </row>
    <row r="46" spans="1:11" x14ac:dyDescent="0.2">
      <c r="A46" s="10"/>
      <c r="B46" s="18" t="s">
        <v>38</v>
      </c>
      <c r="C46" s="39">
        <f t="shared" si="10"/>
        <v>0.51449</v>
      </c>
      <c r="D46" s="42">
        <v>0</v>
      </c>
      <c r="E46" s="42">
        <v>0.47534999999999999</v>
      </c>
      <c r="F46" s="42">
        <v>3.2779999999999997E-2</v>
      </c>
      <c r="G46" s="42">
        <v>6.3600000000000002E-3</v>
      </c>
    </row>
    <row r="47" spans="1:11" x14ac:dyDescent="0.2">
      <c r="A47" s="10"/>
      <c r="B47" s="32" t="s">
        <v>39</v>
      </c>
      <c r="C47" s="39">
        <f t="shared" si="10"/>
        <v>5.3699999999999998E-3</v>
      </c>
      <c r="D47" s="42">
        <v>0</v>
      </c>
      <c r="E47" s="42">
        <v>0</v>
      </c>
      <c r="F47" s="42">
        <v>5.3699999999999998E-3</v>
      </c>
      <c r="G47" s="42">
        <v>0</v>
      </c>
    </row>
    <row r="48" spans="1:11" x14ac:dyDescent="0.2">
      <c r="A48" s="10"/>
      <c r="B48" s="18" t="s">
        <v>35</v>
      </c>
      <c r="C48" s="39">
        <f t="shared" si="10"/>
        <v>17.381</v>
      </c>
      <c r="D48" s="42">
        <v>17.329000000000001</v>
      </c>
      <c r="E48" s="42">
        <v>5.1999999999999998E-2</v>
      </c>
      <c r="F48" s="42">
        <v>0</v>
      </c>
      <c r="G48" s="42">
        <v>0</v>
      </c>
    </row>
    <row r="49" spans="1:7" x14ac:dyDescent="0.2">
      <c r="A49" s="10"/>
      <c r="B49" s="18" t="s">
        <v>40</v>
      </c>
      <c r="C49" s="39">
        <f t="shared" si="10"/>
        <v>0</v>
      </c>
      <c r="D49" s="42">
        <v>0</v>
      </c>
      <c r="E49" s="42">
        <v>0</v>
      </c>
      <c r="F49" s="42">
        <v>0</v>
      </c>
      <c r="G49" s="42">
        <v>0</v>
      </c>
    </row>
    <row r="50" spans="1:7" x14ac:dyDescent="0.2">
      <c r="A50" s="10"/>
      <c r="B50" s="18" t="s">
        <v>16</v>
      </c>
      <c r="C50" s="39">
        <f t="shared" si="10"/>
        <v>6.3000000000000003E-4</v>
      </c>
      <c r="D50" s="42">
        <v>0</v>
      </c>
      <c r="E50" s="42">
        <v>6.3000000000000003E-4</v>
      </c>
      <c r="F50" s="42">
        <v>0</v>
      </c>
      <c r="G50" s="42">
        <v>0</v>
      </c>
    </row>
    <row r="51" spans="1:7" x14ac:dyDescent="0.2">
      <c r="A51" s="10"/>
      <c r="B51" s="18" t="s">
        <v>37</v>
      </c>
      <c r="C51" s="39">
        <f t="shared" si="10"/>
        <v>0.36981999999999998</v>
      </c>
      <c r="D51" s="42">
        <v>0.35306999999999999</v>
      </c>
      <c r="E51" s="42">
        <v>0</v>
      </c>
      <c r="F51" s="42">
        <v>1.6750000000000001E-2</v>
      </c>
      <c r="G51" s="42">
        <v>0</v>
      </c>
    </row>
    <row r="52" spans="1:7" x14ac:dyDescent="0.2">
      <c r="A52" s="10"/>
      <c r="B52" s="18" t="s">
        <v>29</v>
      </c>
      <c r="C52" s="39">
        <f t="shared" si="10"/>
        <v>1.55E-2</v>
      </c>
      <c r="D52" s="42">
        <v>0</v>
      </c>
      <c r="E52" s="42">
        <v>1.55E-2</v>
      </c>
      <c r="F52" s="42">
        <v>0</v>
      </c>
      <c r="G52" s="42">
        <v>0</v>
      </c>
    </row>
    <row r="53" spans="1:7" x14ac:dyDescent="0.2">
      <c r="A53" s="10"/>
      <c r="B53" s="18" t="s">
        <v>41</v>
      </c>
      <c r="C53" s="39">
        <f t="shared" si="10"/>
        <v>0</v>
      </c>
      <c r="D53" s="42">
        <v>0</v>
      </c>
      <c r="E53" s="42">
        <v>0</v>
      </c>
      <c r="F53" s="42">
        <v>0</v>
      </c>
      <c r="G53" s="42">
        <v>0</v>
      </c>
    </row>
    <row r="54" spans="1:7" ht="14.25" customHeight="1" x14ac:dyDescent="0.2">
      <c r="A54" s="10"/>
      <c r="B54" s="18" t="s">
        <v>36</v>
      </c>
      <c r="C54" s="39">
        <f t="shared" si="10"/>
        <v>0.5181</v>
      </c>
      <c r="D54" s="42">
        <v>0</v>
      </c>
      <c r="E54" s="42">
        <v>0.49840000000000001</v>
      </c>
      <c r="F54" s="42">
        <v>0</v>
      </c>
      <c r="G54" s="42">
        <v>1.9699999999999999E-2</v>
      </c>
    </row>
    <row r="55" spans="1:7" x14ac:dyDescent="0.2">
      <c r="A55" s="10"/>
      <c r="B55" s="18"/>
      <c r="C55" s="24"/>
      <c r="D55" s="24"/>
      <c r="E55" s="24"/>
      <c r="F55" s="24"/>
      <c r="G55" s="24"/>
    </row>
    <row r="56" spans="1:7" s="13" customFormat="1" x14ac:dyDescent="0.2">
      <c r="A56" s="12" t="s">
        <v>15</v>
      </c>
      <c r="B56" s="35" t="s">
        <v>21</v>
      </c>
      <c r="C56" s="35"/>
      <c r="D56" s="35"/>
      <c r="E56" s="35"/>
      <c r="F56" s="35"/>
      <c r="G56" s="35"/>
    </row>
    <row r="57" spans="1:7" s="15" customFormat="1" x14ac:dyDescent="0.2">
      <c r="A57" s="14"/>
      <c r="B57" s="20" t="s">
        <v>10</v>
      </c>
      <c r="C57" s="43">
        <f>D57+E57+F57+G57</f>
        <v>332740.54499999998</v>
      </c>
      <c r="D57" s="43">
        <f>D10</f>
        <v>198903.90899999999</v>
      </c>
      <c r="E57" s="43">
        <f t="shared" ref="E57:G57" si="13">E10</f>
        <v>94032.561000000002</v>
      </c>
      <c r="F57" s="43">
        <f t="shared" si="13"/>
        <v>39315.150999999998</v>
      </c>
      <c r="G57" s="43">
        <f t="shared" si="13"/>
        <v>488.92399999999998</v>
      </c>
    </row>
    <row r="58" spans="1:7" s="15" customFormat="1" x14ac:dyDescent="0.2">
      <c r="A58" s="14"/>
      <c r="B58" s="20" t="s">
        <v>11</v>
      </c>
      <c r="C58" s="43">
        <f>D58+E58+F58+G58</f>
        <v>45.127781529861075</v>
      </c>
      <c r="D58" s="44">
        <f>D33</f>
        <v>26.835837990677675</v>
      </c>
      <c r="E58" s="44">
        <f>E33</f>
        <v>12.830992560588928</v>
      </c>
      <c r="F58" s="44">
        <f>F33</f>
        <v>5.3936426160950646</v>
      </c>
      <c r="G58" s="44">
        <f>G33</f>
        <v>6.7308362499410176E-2</v>
      </c>
    </row>
    <row r="59" spans="1:7" x14ac:dyDescent="0.2">
      <c r="A59" s="8" t="s">
        <v>23</v>
      </c>
      <c r="B59" s="34" t="s">
        <v>12</v>
      </c>
      <c r="C59" s="34"/>
      <c r="D59" s="34"/>
      <c r="E59" s="34"/>
      <c r="F59" s="34"/>
      <c r="G59" s="34"/>
    </row>
    <row r="60" spans="1:7" x14ac:dyDescent="0.2">
      <c r="A60" s="10"/>
      <c r="B60" s="16" t="s">
        <v>10</v>
      </c>
      <c r="C60" s="43">
        <f>D60+E60+F60+G60</f>
        <v>13791.99509</v>
      </c>
      <c r="D60" s="42">
        <v>8179.7441600000002</v>
      </c>
      <c r="E60" s="42">
        <v>3897.87174</v>
      </c>
      <c r="F60" s="42">
        <v>1694.54883</v>
      </c>
      <c r="G60" s="42">
        <v>19.830359999999999</v>
      </c>
    </row>
    <row r="61" spans="1:7" x14ac:dyDescent="0.2">
      <c r="A61" s="10"/>
      <c r="B61" s="16" t="s">
        <v>11</v>
      </c>
      <c r="C61" s="43">
        <f t="shared" ref="C61" si="14">D61+E61+F61+G61</f>
        <v>1.87334</v>
      </c>
      <c r="D61" s="42">
        <v>1.11103</v>
      </c>
      <c r="E61" s="42">
        <v>0.52944000000000002</v>
      </c>
      <c r="F61" s="42">
        <v>0.23017000000000001</v>
      </c>
      <c r="G61" s="42">
        <v>2.7000000000000001E-3</v>
      </c>
    </row>
    <row r="62" spans="1:7" x14ac:dyDescent="0.2">
      <c r="A62" s="10" t="s">
        <v>24</v>
      </c>
      <c r="B62" s="19" t="s">
        <v>7</v>
      </c>
      <c r="C62" s="45">
        <f>C60/C7*100</f>
        <v>3.9799999983891845</v>
      </c>
      <c r="D62" s="46"/>
      <c r="E62" s="46"/>
      <c r="F62" s="46"/>
      <c r="G62" s="46"/>
    </row>
    <row r="63" spans="1:7" x14ac:dyDescent="0.2">
      <c r="A63" s="3"/>
      <c r="B63" s="1"/>
      <c r="C63" s="1"/>
      <c r="D63" s="1"/>
      <c r="E63" s="1"/>
      <c r="F63" s="1"/>
      <c r="G63" s="1"/>
    </row>
    <row r="64" spans="1:7" x14ac:dyDescent="0.2">
      <c r="B64" s="1"/>
      <c r="C64" s="1"/>
      <c r="D64" s="1"/>
      <c r="E64" s="1"/>
      <c r="F64" s="1"/>
      <c r="G64" s="1"/>
    </row>
    <row r="65" spans="1:8" x14ac:dyDescent="0.2">
      <c r="B65" s="1"/>
      <c r="C65" s="1"/>
      <c r="D65" s="1"/>
      <c r="E65" s="1"/>
      <c r="F65" s="1"/>
      <c r="G65" s="1"/>
    </row>
    <row r="66" spans="1:8" x14ac:dyDescent="0.2">
      <c r="B66" s="1"/>
      <c r="C66" s="1"/>
      <c r="D66" s="1"/>
      <c r="E66" s="1"/>
      <c r="F66" s="1"/>
      <c r="G66" s="1"/>
    </row>
    <row r="68" spans="1:8" x14ac:dyDescent="0.2">
      <c r="D68" s="22"/>
    </row>
    <row r="69" spans="1:8" s="9" customFormat="1" x14ac:dyDescent="0.2">
      <c r="A69" s="11"/>
      <c r="D69" s="22"/>
      <c r="H69" s="2"/>
    </row>
    <row r="70" spans="1:8" s="9" customFormat="1" x14ac:dyDescent="0.2">
      <c r="A70" s="11"/>
      <c r="D70" s="22"/>
      <c r="H70" s="2"/>
    </row>
    <row r="71" spans="1:8" s="9" customFormat="1" x14ac:dyDescent="0.2">
      <c r="A71" s="11"/>
      <c r="D71" s="22"/>
      <c r="H71" s="2"/>
    </row>
  </sheetData>
  <mergeCells count="12">
    <mergeCell ref="B6:G6"/>
    <mergeCell ref="B9:G9"/>
    <mergeCell ref="B56:G56"/>
    <mergeCell ref="B59:G59"/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allowBlank="1" showInputMessage="1" showErrorMessage="1" errorTitle="Внимание" error="Допускается ввод только действительных чисел!" sqref="E65374:G65376 E65381:G65542 C7:G8 E65371:G65372 E65366:G65368 C57:G58 E65378:G65379 C60:G62 D10:G19 C10:C55 D21:G55">
      <formula1>-9.99999999999999E+23</formula1>
      <formula2>9.99999999999999E+23</formula2>
    </dataValidation>
  </dataValidations>
  <pageMargins left="0.23622047244094491" right="0.23622047244094491" top="0.27559055118110237" bottom="0.23622047244094491" header="0.31496062992125984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 год план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Черепашкина Наталья Юрьевна</cp:lastModifiedBy>
  <cp:lastPrinted>2016-01-18T10:09:57Z</cp:lastPrinted>
  <dcterms:created xsi:type="dcterms:W3CDTF">2011-05-11T12:19:29Z</dcterms:created>
  <dcterms:modified xsi:type="dcterms:W3CDTF">2023-12-13T11:00:59Z</dcterms:modified>
</cp:coreProperties>
</file>