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0" windowWidth="25440" windowHeight="15720" tabRatio="783" activeTab="1"/>
  </bookViews>
  <sheets>
    <sheet name="Январь 2023" sheetId="91" r:id="rId1"/>
    <sheet name="Февраль  2023" sheetId="92" r:id="rId2"/>
    <sheet name="июнь 2015" sheetId="22" state="hidden" r:id="rId3"/>
    <sheet name="июль 2015" sheetId="23" state="hidden" r:id="rId4"/>
    <sheet name="август 2015" sheetId="24" state="hidden" r:id="rId5"/>
    <sheet name="сентябрь 2015" sheetId="25" state="hidden" r:id="rId6"/>
    <sheet name="октябрь 2015" sheetId="26" state="hidden" r:id="rId7"/>
    <sheet name="ноябрь 2015" sheetId="27" state="hidden" r:id="rId8"/>
    <sheet name="декабрь 2015" sheetId="28" state="hidden" r:id="rId9"/>
  </sheets>
  <externalReferences>
    <externalReference r:id="rId10"/>
  </externalReferences>
  <calcPr calcId="145621"/>
</workbook>
</file>

<file path=xl/calcChain.xml><?xml version="1.0" encoding="utf-8"?>
<calcChain xmlns="http://schemas.openxmlformats.org/spreadsheetml/2006/main">
  <c r="F10" i="92" l="1"/>
  <c r="F9" i="92"/>
  <c r="F8" i="92"/>
  <c r="H7" i="92"/>
  <c r="I7" i="92" s="1"/>
  <c r="F7" i="92"/>
  <c r="H6" i="92"/>
  <c r="I6" i="92" s="1"/>
  <c r="F6" i="92"/>
  <c r="F10" i="91" l="1"/>
  <c r="F9" i="91"/>
  <c r="F8" i="91"/>
  <c r="H7" i="91"/>
  <c r="I7" i="91" s="1"/>
  <c r="F7" i="91"/>
  <c r="H6" i="91"/>
  <c r="I6" i="91" s="1"/>
  <c r="F6" i="91"/>
  <c r="E6" i="28" l="1"/>
  <c r="D6" i="28"/>
  <c r="E6" i="27"/>
  <c r="D6" i="27"/>
  <c r="E6" i="26"/>
  <c r="D6" i="26"/>
  <c r="E6" i="25"/>
  <c r="D6" i="25"/>
  <c r="E6" i="24"/>
  <c r="D6" i="24"/>
  <c r="E6" i="23"/>
  <c r="D6" i="23"/>
  <c r="E6" i="22"/>
  <c r="D6" i="22"/>
  <c r="F6" i="28" l="1"/>
  <c r="F6" i="22"/>
  <c r="F6" i="24"/>
  <c r="F6" i="26"/>
  <c r="F6" i="23"/>
  <c r="F6" i="25"/>
  <c r="F6" i="27"/>
</calcChain>
</file>

<file path=xl/sharedStrings.xml><?xml version="1.0" encoding="utf-8"?>
<sst xmlns="http://schemas.openxmlformats.org/spreadsheetml/2006/main" count="167" uniqueCount="30">
  <si>
    <t>Наименование филиала</t>
  </si>
  <si>
    <t>Срок размещения:</t>
  </si>
  <si>
    <t>№ договора, дата договора</t>
  </si>
  <si>
    <t>Контрагент по договору (Продавец)</t>
  </si>
  <si>
    <t>Объём потерь (млн. кВтч)</t>
  </si>
  <si>
    <t>Стоимость
(млн. рублей, без НДС)</t>
  </si>
  <si>
    <t xml:space="preserve"> п. 11 "м" ПП РФ № 24 от 21.01.2004  </t>
  </si>
  <si>
    <t>ежемесячно, до 25 числа месяца, следующего за расчетным</t>
  </si>
  <si>
    <t>для РСК</t>
  </si>
  <si>
    <t>Утвержденный тариф покупки (руб/кВтч)</t>
  </si>
  <si>
    <t>Форма 13</t>
  </si>
  <si>
    <t>договор №207-22 от 17.03.2015г.</t>
  </si>
  <si>
    <t>ООО "ЭкоСельЭнерго"</t>
  </si>
  <si>
    <t>"Оренбургэнерго"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</si>
  <si>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июнь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</si>
  <si>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июль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</si>
  <si>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август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</si>
  <si>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сентябрь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</si>
  <si>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октябрь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</si>
  <si>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ноябрь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</si>
  <si>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декабрь  2015 года.</t>
  </si>
  <si>
    <t>АО "Самаранефтегаз"</t>
  </si>
  <si>
    <t>2015-Э/ДХ-СМ-1111/15-00468-010/3223114/3552Д от 22.01.2015</t>
  </si>
  <si>
    <t>ООО "РН-ЭНЕРГО"</t>
  </si>
  <si>
    <t>Объём потерь (тыс. кВтч)</t>
  </si>
  <si>
    <t>Стоимость
(тыс. рублей, без НДС)</t>
  </si>
  <si>
    <t>Объём потерь (МВт)</t>
  </si>
  <si>
    <t xml:space="preserve"> ОРЭ, по сетям ФСК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</si>
  <si>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январь 2023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</si>
  <si>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февраль 2023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</si>
</sst>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₽_-;\-* #,##0.00\ _₽_-;_-* &quot;-&quot;??\ _₽_-;_-@_-"/>
    <numFmt numFmtId="164" formatCode="#,##0.0"/>
    <numFmt numFmtId="165" formatCode="_-* #,##0.000000\ _₽_-;\-* #,##0.000000\ _₽_-;_-* &quot;-&quot;??\ _₽_-;_-@_-"/>
    <numFmt numFmtId="166" formatCode="_-* #,##0.00000\ _₽_-;\-* #,##0.00000\ _₽_-;_-* &quot;-&quot;??\ _₽_-;_-@_-"/>
    <numFmt numFmtId="167" formatCode="0.00000"/>
    <numFmt numFmtId="168" formatCode="_-* #,##0.000\ _₽_-;\-* #,##0.000\ _₽_-;_-* &quot;-&quot;??\ _₽_-;_-@_-"/>
    <numFmt numFmtId="169" formatCode="0.000"/>
    <numFmt numFmtId="170" formatCode="_(* #,##0.0000000_);_(* \(#,##0.0000000\);_(* &quot;-&quot;??_);_(@_)"/>
    <numFmt numFmtId="171" formatCode="_-* #,##0.00000\ _₽_-;\-* #,##0.00000\ _₽_-;_-* &quot;-&quot;?????\ _₽_-;_-@_-"/>
    <numFmt numFmtId="172" formatCode="0.000000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2" fontId="3" fillId="0" borderId="0" xfId="0" applyNumberFormat="1" applyFont="1"/>
    <xf numFmtId="0" fontId="7" fillId="0" borderId="4" xfId="0" applyFont="1" applyBorder="1"/>
    <xf numFmtId="0" fontId="5" fillId="0" borderId="0" xfId="1" applyFont="1"/>
    <xf numFmtId="0" fontId="8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left" vertical="center" wrapText="1"/>
    </xf>
    <xf numFmtId="164" fontId="7" fillId="0" borderId="6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/>
    </xf>
    <xf numFmtId="0" fontId="7" fillId="0" borderId="2" xfId="0" applyFont="1" applyBorder="1"/>
    <xf numFmtId="0" fontId="3" fillId="0" borderId="5" xfId="0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 wrapText="1"/>
    </xf>
    <xf numFmtId="164" fontId="7" fillId="0" borderId="5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3" fontId="3" fillId="0" borderId="0" xfId="0" applyNumberFormat="1" applyFont="1"/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center" wrapText="1"/>
    </xf>
    <xf numFmtId="4" fontId="7" fillId="0" borderId="5" xfId="0" applyNumberFormat="1" applyFont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165" fontId="3" fillId="0" borderId="5" xfId="4" applyNumberFormat="1" applyFont="1" applyBorder="1" applyAlignment="1">
      <alignment horizontal="center" vertical="center"/>
    </xf>
    <xf numFmtId="166" fontId="7" fillId="0" borderId="1" xfId="4" applyNumberFormat="1" applyFont="1" applyBorder="1" applyAlignment="1">
      <alignment horizontal="center" vertical="center" wrapText="1"/>
    </xf>
    <xf numFmtId="165" fontId="3" fillId="0" borderId="0" xfId="0" applyNumberFormat="1" applyFont="1"/>
    <xf numFmtId="168" fontId="3" fillId="0" borderId="5" xfId="4" applyNumberFormat="1" applyFont="1" applyBorder="1" applyAlignment="1">
      <alignment horizontal="center" vertical="center"/>
    </xf>
    <xf numFmtId="43" fontId="3" fillId="0" borderId="0" xfId="0" applyNumberFormat="1" applyFont="1"/>
    <xf numFmtId="43" fontId="10" fillId="0" borderId="0" xfId="0" applyNumberFormat="1" applyFont="1"/>
    <xf numFmtId="168" fontId="3" fillId="0" borderId="0" xfId="0" applyNumberFormat="1" applyFont="1"/>
    <xf numFmtId="166" fontId="3" fillId="0" borderId="0" xfId="0" applyNumberFormat="1" applyFont="1"/>
    <xf numFmtId="168" fontId="10" fillId="0" borderId="0" xfId="0" applyNumberFormat="1" applyFont="1"/>
    <xf numFmtId="168" fontId="3" fillId="2" borderId="5" xfId="4" applyNumberFormat="1" applyFont="1" applyFill="1" applyBorder="1" applyAlignment="1">
      <alignment horizontal="center" vertical="center"/>
    </xf>
    <xf numFmtId="165" fontId="3" fillId="2" borderId="5" xfId="4" applyNumberFormat="1" applyFont="1" applyFill="1" applyBorder="1" applyAlignment="1">
      <alignment horizontal="center" vertical="center"/>
    </xf>
    <xf numFmtId="166" fontId="7" fillId="2" borderId="1" xfId="4" applyNumberFormat="1" applyFont="1" applyFill="1" applyBorder="1" applyAlignment="1">
      <alignment horizontal="center" vertical="center" wrapText="1"/>
    </xf>
    <xf numFmtId="169" fontId="3" fillId="0" borderId="0" xfId="0" applyNumberFormat="1" applyFont="1"/>
    <xf numFmtId="166" fontId="10" fillId="0" borderId="0" xfId="0" applyNumberFormat="1" applyFont="1"/>
    <xf numFmtId="0" fontId="7" fillId="2" borderId="2" xfId="0" applyFont="1" applyFill="1" applyBorder="1"/>
    <xf numFmtId="0" fontId="7" fillId="2" borderId="5" xfId="0" applyFont="1" applyFill="1" applyBorder="1" applyAlignment="1">
      <alignment horizontal="left" vertical="center" wrapText="1"/>
    </xf>
    <xf numFmtId="0" fontId="3" fillId="2" borderId="0" xfId="0" applyFont="1" applyFill="1"/>
    <xf numFmtId="170" fontId="3" fillId="0" borderId="0" xfId="0" applyNumberFormat="1" applyFont="1"/>
    <xf numFmtId="167" fontId="7" fillId="2" borderId="5" xfId="0" applyNumberFormat="1" applyFont="1" applyFill="1" applyBorder="1" applyAlignment="1">
      <alignment horizontal="center" vertical="center" wrapText="1"/>
    </xf>
    <xf numFmtId="167" fontId="7" fillId="0" borderId="5" xfId="0" applyNumberFormat="1" applyFont="1" applyBorder="1" applyAlignment="1">
      <alignment horizontal="center" vertical="center" wrapText="1"/>
    </xf>
    <xf numFmtId="171" fontId="3" fillId="0" borderId="0" xfId="0" applyNumberFormat="1" applyFont="1"/>
    <xf numFmtId="0" fontId="4" fillId="0" borderId="0" xfId="0" applyFont="1" applyAlignment="1">
      <alignment horizontal="center" vertical="center" wrapText="1"/>
    </xf>
    <xf numFmtId="172" fontId="7" fillId="2" borderId="5" xfId="0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8" xfId="2"/>
    <cellStyle name="Процентный 3" xfId="3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88;&#1077;&#1072;&#1083;&#1080;&#1079;&#1072;&#1094;&#1080;&#1080;%20&#1091;&#1089;&#1083;&#1091;&#1075;/%20&#1052;&#1056;&#1057;&#1050;%20&#1042;&#1086;&#1083;&#1075;&#1080;/&#1055;&#1083;&#1072;&#1085;%202015/&#1092;&#1072;&#1082;&#1090;%20&#1055;&#1086;&#1090;&#1077;&#1088;&#1080;%202015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ПО_МРСК_ФСК"/>
      <sheetName val="сар"/>
      <sheetName val="сам "/>
      <sheetName val="ул"/>
      <sheetName val="ор"/>
      <sheetName val="чу"/>
      <sheetName val="пе"/>
      <sheetName val="мо"/>
      <sheetName val="СВОД"/>
      <sheetName val="сар (бух)"/>
      <sheetName val="сам (бух)"/>
      <sheetName val="ул (бух)"/>
      <sheetName val="ор (бух)"/>
      <sheetName val="пе (бух)"/>
      <sheetName val="чу (бух)"/>
      <sheetName val="мо (бух)"/>
      <sheetName val="СВОД (бух)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53">
          <cell r="E153">
            <v>29.75</v>
          </cell>
          <cell r="I153">
            <v>33.460999999999999</v>
          </cell>
          <cell r="L153">
            <v>44.195</v>
          </cell>
          <cell r="M153">
            <v>26.056999999999999</v>
          </cell>
          <cell r="N153">
            <v>15.914999999999999</v>
          </cell>
          <cell r="Q153">
            <v>42.982999999999997</v>
          </cell>
          <cell r="R153">
            <v>50.79</v>
          </cell>
          <cell r="S153">
            <v>71.760999999999996</v>
          </cell>
        </row>
        <row r="177">
          <cell r="I177">
            <v>8050</v>
          </cell>
          <cell r="L177">
            <v>8050</v>
          </cell>
          <cell r="M177">
            <v>8050</v>
          </cell>
          <cell r="N177">
            <v>8050</v>
          </cell>
          <cell r="Q177">
            <v>8050</v>
          </cell>
          <cell r="R177">
            <v>8050</v>
          </cell>
          <cell r="S177">
            <v>8050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opLeftCell="A2" zoomScaleNormal="100" zoomScaleSheetLayoutView="80" workbookViewId="0">
      <selection activeCell="E24" sqref="E24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5" t="s">
        <v>28</v>
      </c>
      <c r="B3" s="45"/>
      <c r="C3" s="45"/>
      <c r="D3" s="45"/>
      <c r="E3" s="45"/>
      <c r="F3" s="45"/>
      <c r="G3" s="45"/>
      <c r="H3" s="45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1490.1469999999999</v>
      </c>
      <c r="E6" s="24"/>
      <c r="F6" s="43">
        <f>G6/D6</f>
        <v>3.1112150009361494</v>
      </c>
      <c r="G6" s="25">
        <v>4636.1677</v>
      </c>
      <c r="H6" s="44">
        <f>G6*20%</f>
        <v>927.23354000000006</v>
      </c>
      <c r="I6" s="44">
        <f>G6+H6</f>
        <v>5563.4012400000001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0.97399999999999998</v>
      </c>
      <c r="E7" s="24"/>
      <c r="F7" s="43">
        <f>G7/D7</f>
        <v>3.1112114989733062</v>
      </c>
      <c r="G7" s="25">
        <v>3.0303200000000001</v>
      </c>
      <c r="H7" s="44">
        <f>G7*20%</f>
        <v>0.60606400000000005</v>
      </c>
      <c r="I7" s="44">
        <f>G7+H7</f>
        <v>3.6363840000000001</v>
      </c>
    </row>
    <row r="8" spans="1:12" s="40" customFormat="1" ht="42.75" customHeight="1" thickBot="1" x14ac:dyDescent="0.35">
      <c r="A8" s="38" t="s">
        <v>21</v>
      </c>
      <c r="B8" s="39" t="s">
        <v>22</v>
      </c>
      <c r="C8" s="39" t="s">
        <v>23</v>
      </c>
      <c r="D8" s="33">
        <v>187.68199999999999</v>
      </c>
      <c r="E8" s="34"/>
      <c r="F8" s="42">
        <f>G8/D8</f>
        <v>6.4869992860263639E-2</v>
      </c>
      <c r="G8" s="35">
        <v>12.17493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>
        <v>0</v>
      </c>
      <c r="E9" s="34"/>
      <c r="F9" s="42" t="e">
        <f>G9/D9</f>
        <v>#DIV/0!</v>
      </c>
      <c r="G9" s="35">
        <v>0</v>
      </c>
      <c r="H9" s="40" t="s">
        <v>27</v>
      </c>
    </row>
    <row r="10" spans="1:12" s="40" customFormat="1" ht="39.75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>
        <v>0.29899999999999999</v>
      </c>
      <c r="F10" s="42">
        <f>G10/E10</f>
        <v>240.90933110367897</v>
      </c>
      <c r="G10" s="35">
        <v>72.031890000000004</v>
      </c>
      <c r="H10" s="40" t="s">
        <v>27</v>
      </c>
    </row>
    <row r="11" spans="1:12" x14ac:dyDescent="0.3">
      <c r="A11" s="1" t="s">
        <v>1</v>
      </c>
      <c r="B11" s="1" t="s">
        <v>7</v>
      </c>
      <c r="G11" s="31"/>
    </row>
    <row r="12" spans="1:12" x14ac:dyDescent="0.3">
      <c r="G12" s="41"/>
      <c r="J12" s="36"/>
      <c r="L12" s="3"/>
    </row>
    <row r="13" spans="1:12" x14ac:dyDescent="0.3">
      <c r="G13" s="30"/>
      <c r="J13" s="3"/>
      <c r="L13" s="3"/>
    </row>
    <row r="14" spans="1:12" x14ac:dyDescent="0.3">
      <c r="F14" s="26"/>
      <c r="G14" s="28"/>
      <c r="J14" s="30"/>
      <c r="K14" s="31"/>
    </row>
    <row r="15" spans="1:12" x14ac:dyDescent="0.3">
      <c r="G15" s="30"/>
      <c r="J15" s="31"/>
    </row>
    <row r="16" spans="1:12" x14ac:dyDescent="0.3">
      <c r="G16" s="29"/>
    </row>
    <row r="17" spans="6:10" x14ac:dyDescent="0.3">
      <c r="G17" s="26"/>
      <c r="J17" s="31"/>
    </row>
    <row r="18" spans="6:10" x14ac:dyDescent="0.3">
      <c r="F18" s="28"/>
      <c r="G18" s="32"/>
      <c r="J18" s="31"/>
    </row>
    <row r="19" spans="6:10" x14ac:dyDescent="0.3">
      <c r="G19" s="31"/>
      <c r="J19" s="37"/>
    </row>
    <row r="21" spans="6:10" x14ac:dyDescent="0.3">
      <c r="G21" s="31"/>
    </row>
    <row r="23" spans="6:10" x14ac:dyDescent="0.3">
      <c r="J23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topLeftCell="A2" zoomScaleNormal="100" zoomScaleSheetLayoutView="80" workbookViewId="0">
      <selection activeCell="G8" sqref="G8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5" t="s">
        <v>29</v>
      </c>
      <c r="B3" s="45"/>
      <c r="C3" s="45"/>
      <c r="D3" s="45"/>
      <c r="E3" s="45"/>
      <c r="F3" s="45"/>
      <c r="G3" s="45"/>
      <c r="H3" s="45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1313.3230000000001</v>
      </c>
      <c r="E6" s="24"/>
      <c r="F6" s="43">
        <f>G6/D6</f>
        <v>3.4215640021533162</v>
      </c>
      <c r="G6" s="25">
        <v>4493.6187</v>
      </c>
      <c r="H6" s="44">
        <f>G6*20%</f>
        <v>898.72374000000002</v>
      </c>
      <c r="I6" s="44">
        <f>G6+H6</f>
        <v>5392.3424400000004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0.96099999999999997</v>
      </c>
      <c r="E7" s="24"/>
      <c r="F7" s="43">
        <f>G7/D7</f>
        <v>3.4215608740894905</v>
      </c>
      <c r="G7" s="25">
        <v>3.2881200000000002</v>
      </c>
      <c r="H7" s="44">
        <f>G7*20%</f>
        <v>0.6576240000000001</v>
      </c>
      <c r="I7" s="44">
        <f>G7+H7</f>
        <v>3.9457440000000004</v>
      </c>
    </row>
    <row r="8" spans="1:12" s="40" customFormat="1" ht="42.75" customHeight="1" thickBot="1" x14ac:dyDescent="0.35">
      <c r="A8" s="38" t="s">
        <v>21</v>
      </c>
      <c r="B8" s="39" t="s">
        <v>22</v>
      </c>
      <c r="C8" s="39" t="s">
        <v>23</v>
      </c>
      <c r="D8" s="33">
        <v>16.864999999999998</v>
      </c>
      <c r="E8" s="34"/>
      <c r="F8" s="46">
        <f>G8/D8</f>
        <v>0.35331574266231841</v>
      </c>
      <c r="G8" s="35">
        <v>5.9586699999999997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>
        <v>0</v>
      </c>
      <c r="E9" s="34"/>
      <c r="F9" s="42" t="e">
        <f>G9/D9</f>
        <v>#DIV/0!</v>
      </c>
      <c r="G9" s="35">
        <v>0</v>
      </c>
      <c r="H9" s="40" t="s">
        <v>27</v>
      </c>
    </row>
    <row r="10" spans="1:12" s="40" customFormat="1" ht="39.75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>
        <v>3.2000000000000001E-2</v>
      </c>
      <c r="F10" s="42">
        <f>G10/E10</f>
        <v>240.90937500000001</v>
      </c>
      <c r="G10" s="35">
        <v>7.7091000000000003</v>
      </c>
      <c r="H10" s="40" t="s">
        <v>27</v>
      </c>
    </row>
    <row r="11" spans="1:12" x14ac:dyDescent="0.3">
      <c r="A11" s="1" t="s">
        <v>1</v>
      </c>
      <c r="B11" s="1" t="s">
        <v>7</v>
      </c>
      <c r="G11" s="31"/>
    </row>
    <row r="12" spans="1:12" x14ac:dyDescent="0.3">
      <c r="G12" s="41"/>
      <c r="J12" s="36"/>
      <c r="L12" s="3"/>
    </row>
    <row r="13" spans="1:12" x14ac:dyDescent="0.3">
      <c r="G13" s="30"/>
      <c r="J13" s="3"/>
      <c r="L13" s="3"/>
    </row>
    <row r="14" spans="1:12" x14ac:dyDescent="0.3">
      <c r="F14" s="26"/>
      <c r="G14" s="28"/>
      <c r="J14" s="30"/>
      <c r="K14" s="31"/>
    </row>
    <row r="15" spans="1:12" x14ac:dyDescent="0.3">
      <c r="G15" s="30"/>
      <c r="J15" s="31"/>
    </row>
    <row r="16" spans="1:12" x14ac:dyDescent="0.3">
      <c r="G16" s="29"/>
    </row>
    <row r="17" spans="6:10" x14ac:dyDescent="0.3">
      <c r="G17" s="26"/>
      <c r="J17" s="31"/>
    </row>
    <row r="18" spans="6:10" x14ac:dyDescent="0.3">
      <c r="F18" s="28"/>
      <c r="G18" s="32"/>
      <c r="J18" s="31"/>
    </row>
    <row r="19" spans="6:10" x14ac:dyDescent="0.3">
      <c r="G19" s="31"/>
      <c r="J19" s="37"/>
    </row>
    <row r="21" spans="6:10" x14ac:dyDescent="0.3">
      <c r="G21" s="31"/>
    </row>
    <row r="23" spans="6:10" x14ac:dyDescent="0.3">
      <c r="J23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140625" style="1" customWidth="1"/>
    <col min="3" max="3" width="29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5" t="s">
        <v>14</v>
      </c>
      <c r="B3" s="45"/>
      <c r="C3" s="45"/>
      <c r="D3" s="45"/>
      <c r="E3" s="45"/>
      <c r="F3" s="45"/>
      <c r="G3" s="45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x14ac:dyDescent="0.3">
      <c r="A6" s="4" t="s">
        <v>13</v>
      </c>
      <c r="B6" s="7" t="s">
        <v>11</v>
      </c>
      <c r="C6" s="8" t="s">
        <v>12</v>
      </c>
      <c r="D6" s="22">
        <f>'[1]ор (бух)'!$I$153/1000</f>
        <v>3.3460999999999998E-2</v>
      </c>
      <c r="E6" s="9">
        <f>'[1]ор (бух)'!$I$177</f>
        <v>8050</v>
      </c>
      <c r="F6" s="10">
        <f t="shared" ref="F6" si="0">D6*E6/1000</f>
        <v>0.26936104999999999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5" t="s">
        <v>15</v>
      </c>
      <c r="B3" s="45"/>
      <c r="C3" s="45"/>
      <c r="D3" s="45"/>
      <c r="E3" s="45"/>
      <c r="F3" s="45"/>
      <c r="G3" s="45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(бух)'!$L$153/1000</f>
        <v>4.4194999999999998E-2</v>
      </c>
      <c r="E6" s="14">
        <f>'[1]ор (бух)'!$L$177</f>
        <v>8050</v>
      </c>
      <c r="F6" s="15">
        <f t="shared" ref="F6" si="0">D6*E6/1000</f>
        <v>0.35576975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0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5" t="s">
        <v>16</v>
      </c>
      <c r="B3" s="45"/>
      <c r="C3" s="45"/>
      <c r="D3" s="45"/>
      <c r="E3" s="45"/>
      <c r="F3" s="45"/>
      <c r="G3" s="45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(бух)'!$M$153/1000</f>
        <v>2.6057E-2</v>
      </c>
      <c r="E6" s="14">
        <f>'[1]ор (бух)'!$M$177</f>
        <v>8050</v>
      </c>
      <c r="F6" s="15">
        <f t="shared" ref="F6" si="0">D6*E6/1000</f>
        <v>0.20975885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28515625" style="1" customWidth="1"/>
    <col min="3" max="3" width="31.570312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5" t="s">
        <v>17</v>
      </c>
      <c r="B3" s="45"/>
      <c r="C3" s="45"/>
      <c r="D3" s="45"/>
      <c r="E3" s="45"/>
      <c r="F3" s="45"/>
      <c r="G3" s="45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(бух)'!$N$153/1000</f>
        <v>1.5914999999999999E-2</v>
      </c>
      <c r="E6" s="14">
        <f>'[1]ор (бух)'!$N$177</f>
        <v>8050</v>
      </c>
      <c r="F6" s="15">
        <f t="shared" ref="F6" si="0">D6*E6/1000</f>
        <v>0.12811575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5" t="s">
        <v>18</v>
      </c>
      <c r="B3" s="45"/>
      <c r="C3" s="45"/>
      <c r="D3" s="45"/>
      <c r="E3" s="45"/>
      <c r="F3" s="45"/>
      <c r="G3" s="45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(бух)'!$Q$153/1000</f>
        <v>4.2983E-2</v>
      </c>
      <c r="E6" s="14">
        <f>'[1]ор (бух)'!$Q$177</f>
        <v>8050</v>
      </c>
      <c r="F6" s="15">
        <f t="shared" ref="F6" si="0">D6*E6/1000</f>
        <v>0.34601314999999999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5" t="s">
        <v>19</v>
      </c>
      <c r="B3" s="45"/>
      <c r="C3" s="45"/>
      <c r="D3" s="45"/>
      <c r="E3" s="45"/>
      <c r="F3" s="45"/>
      <c r="G3" s="45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(бух)'!$R$153/1000</f>
        <v>5.0790000000000002E-2</v>
      </c>
      <c r="E6" s="14">
        <f>'[1]ор (бух)'!$R$177</f>
        <v>8050</v>
      </c>
      <c r="F6" s="15">
        <f t="shared" ref="F6" si="0">D6*E6/1000</f>
        <v>0.40885950000000004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5" t="s">
        <v>20</v>
      </c>
      <c r="B3" s="45"/>
      <c r="C3" s="45"/>
      <c r="D3" s="45"/>
      <c r="E3" s="45"/>
      <c r="F3" s="45"/>
      <c r="G3" s="45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(бух)'!$S$153/1000</f>
        <v>7.1760999999999991E-2</v>
      </c>
      <c r="E6" s="14">
        <f>'[1]ор (бух)'!$S$177</f>
        <v>8050</v>
      </c>
      <c r="F6" s="15">
        <f t="shared" ref="F6" si="0">D6*E6/1000</f>
        <v>0.57767604999999989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Январь 2023</vt:lpstr>
      <vt:lpstr>Февраль  2023</vt:lpstr>
      <vt:lpstr>июнь 2015</vt:lpstr>
      <vt:lpstr>июль 2015</vt:lpstr>
      <vt:lpstr>август 2015</vt:lpstr>
      <vt:lpstr>сентябрь 2015</vt:lpstr>
      <vt:lpstr>октябрь 2015</vt:lpstr>
      <vt:lpstr>ноябрь 2015</vt:lpstr>
      <vt:lpstr>декабрь 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Рогалёва Н.В.</dc:creator>
  <cp:lastModifiedBy>Черепашкина Наталья Юрьевна</cp:lastModifiedBy>
  <dcterms:created xsi:type="dcterms:W3CDTF">2015-04-01T08:30:50Z</dcterms:created>
  <dcterms:modified xsi:type="dcterms:W3CDTF">2023-03-09T04:09:10Z</dcterms:modified>
</cp:coreProperties>
</file>