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11"/>
  </bookViews>
  <sheets>
    <sheet name="Январь" sheetId="80" r:id="rId1"/>
    <sheet name="Февраль" sheetId="81" r:id="rId2"/>
    <sheet name="Март" sheetId="82" r:id="rId3"/>
    <sheet name="Апрель" sheetId="83" r:id="rId4"/>
    <sheet name="Май" sheetId="84" r:id="rId5"/>
    <sheet name="Июнь" sheetId="85" r:id="rId6"/>
    <sheet name="Июль " sheetId="86" r:id="rId7"/>
    <sheet name="Август" sheetId="87" r:id="rId8"/>
    <sheet name="Сентябрь" sheetId="88" r:id="rId9"/>
    <sheet name="Октябрь" sheetId="89" r:id="rId10"/>
    <sheet name="ноябрь" sheetId="90" r:id="rId11"/>
    <sheet name="декабрь" sheetId="91" r:id="rId12"/>
    <sheet name="июнь 2015" sheetId="22" state="hidden" r:id="rId13"/>
    <sheet name="июль 2015" sheetId="23" state="hidden" r:id="rId14"/>
    <sheet name="август 2015" sheetId="24" state="hidden" r:id="rId15"/>
    <sheet name="сентябрь 2015" sheetId="25" state="hidden" r:id="rId16"/>
    <sheet name="октябрь 2015" sheetId="26" state="hidden" r:id="rId17"/>
    <sheet name="ноябрь 2015" sheetId="27" state="hidden" r:id="rId18"/>
    <sheet name="декабрь 2015" sheetId="28" state="hidden" r:id="rId19"/>
  </sheets>
  <externalReferences>
    <externalReference r:id="rId20"/>
  </externalReferences>
  <calcPr calcId="145621"/>
</workbook>
</file>

<file path=xl/calcChain.xml><?xml version="1.0" encoding="utf-8"?>
<calcChain xmlns="http://schemas.openxmlformats.org/spreadsheetml/2006/main">
  <c r="G16" i="91" l="1"/>
  <c r="G15" i="91"/>
  <c r="F10" i="91"/>
  <c r="F9" i="91"/>
  <c r="F8" i="91"/>
  <c r="H7" i="91"/>
  <c r="I7" i="91" s="1"/>
  <c r="F7" i="91"/>
  <c r="H6" i="91"/>
  <c r="I6" i="91" s="1"/>
  <c r="F6" i="91"/>
  <c r="H7" i="81" l="1"/>
  <c r="H6" i="81"/>
  <c r="I7" i="90" l="1"/>
  <c r="I6" i="90"/>
  <c r="H7" i="90"/>
  <c r="H6" i="90"/>
  <c r="G16" i="90" l="1"/>
  <c r="G15" i="90"/>
  <c r="F10" i="90"/>
  <c r="F9" i="90"/>
  <c r="F8" i="90"/>
  <c r="F7" i="90"/>
  <c r="F6" i="90"/>
  <c r="I7" i="89" l="1"/>
  <c r="I6" i="89"/>
  <c r="H7" i="89"/>
  <c r="H6" i="89"/>
  <c r="G15" i="89" l="1"/>
  <c r="G16" i="89"/>
  <c r="F8" i="89" l="1"/>
  <c r="F9" i="89"/>
  <c r="G7" i="89"/>
  <c r="D7" i="89"/>
  <c r="F7" i="89" s="1"/>
  <c r="F10" i="89"/>
  <c r="F6" i="89"/>
  <c r="F7" i="88" l="1"/>
  <c r="G15" i="88"/>
  <c r="G14" i="88"/>
  <c r="F9" i="88"/>
  <c r="F8" i="88"/>
  <c r="F6" i="88"/>
  <c r="G15" i="87" l="1"/>
  <c r="G14" i="87"/>
  <c r="F9" i="87"/>
  <c r="F8" i="87"/>
  <c r="F7" i="87"/>
  <c r="F6" i="87"/>
  <c r="F9" i="86" l="1"/>
  <c r="F8" i="86"/>
  <c r="F7" i="86"/>
  <c r="F6" i="86"/>
  <c r="F9" i="85" l="1"/>
  <c r="F8" i="85"/>
  <c r="F7" i="85"/>
  <c r="F6" i="85"/>
  <c r="F9" i="84" l="1"/>
  <c r="F8" i="84"/>
  <c r="F7" i="84"/>
  <c r="F6" i="84"/>
  <c r="F9" i="83" l="1"/>
  <c r="F8" i="83"/>
  <c r="F7" i="83"/>
  <c r="F6" i="83"/>
  <c r="F9" i="82" l="1"/>
  <c r="F8" i="82"/>
  <c r="F7" i="82"/>
  <c r="F6" i="82"/>
  <c r="G14" i="81" l="1"/>
  <c r="G13" i="81"/>
  <c r="F9" i="81" l="1"/>
  <c r="F8" i="81"/>
  <c r="F7" i="81"/>
  <c r="F6" i="81"/>
  <c r="F11" i="80" l="1"/>
  <c r="F10" i="80"/>
  <c r="F9" i="80"/>
  <c r="F8" i="80"/>
  <c r="F7" i="80"/>
  <c r="F6" i="80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<sst xmlns="http://schemas.openxmlformats.org/spreadsheetml/2006/main" count="449" uniqueCount="40">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</sst>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_-* #,##0.000\ _₽_-;\-* #,##0.000\ _₽_-;_-* &quot;-&quot;???\ _₽_-;_-@_-"/>
    <numFmt numFmtId="170" formatCode="0.000"/>
    <numFmt numFmtId="171" formatCode="_(* #,##0.0000000_);_(* \(#,##0.0000000\);_(* &quot;-&quot;??_);_(@_)"/>
    <numFmt numFmtId="172" formatCode="_-* #,##0.0000\ _₽_-;\-* #,##0.0000\ _₽_-;_-* &quot;-&quot;??\ _₽_-;_-@_-"/>
    <numFmt numFmtId="173" formatCode="0.0000"/>
    <numFmt numFmtId="174" formatCode="0.000000"/>
    <numFmt numFmtId="175" formatCode="_-* #,##0.00000\ _₽_-;\-* #,##0.00000\ _₽_-;_-* &quot;-&quot;?????\ _₽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70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68" fontId="3" fillId="2" borderId="0" xfId="0" applyNumberFormat="1" applyFont="1" applyFill="1"/>
    <xf numFmtId="166" fontId="3" fillId="2" borderId="0" xfId="0" applyNumberFormat="1" applyFont="1" applyFill="1"/>
    <xf numFmtId="169" fontId="3" fillId="2" borderId="0" xfId="0" applyNumberFormat="1" applyFont="1" applyFill="1"/>
    <xf numFmtId="171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2" fontId="7" fillId="0" borderId="1" xfId="4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4" fontId="7" fillId="2" borderId="5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74" fontId="7" fillId="0" borderId="5" xfId="0" applyNumberFormat="1" applyFont="1" applyBorder="1" applyAlignment="1">
      <alignment horizontal="center" vertical="center" wrapText="1"/>
    </xf>
    <xf numFmtId="175" fontId="3" fillId="0" borderId="0" xfId="0" applyNumberFormat="1" applyFont="1"/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3" t="s">
        <v>28</v>
      </c>
      <c r="B3" s="53"/>
      <c r="C3" s="53"/>
      <c r="D3" s="53"/>
      <c r="E3" s="53"/>
      <c r="F3" s="53"/>
      <c r="G3" s="53"/>
      <c r="H3" s="53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1418.7139999999999</v>
      </c>
      <c r="E6" s="24"/>
      <c r="F6" s="48">
        <f>G6/D6</f>
        <v>2.5815660027320519</v>
      </c>
      <c r="G6" s="46">
        <v>3662.5038300000001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0.71</v>
      </c>
      <c r="E7" s="24"/>
      <c r="F7" s="48">
        <f>G7/D7</f>
        <v>2.5815633802816902</v>
      </c>
      <c r="G7" s="25">
        <v>1.83291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16.46388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67.27816</v>
      </c>
      <c r="H9" s="40" t="s">
        <v>27</v>
      </c>
    </row>
    <row r="10" spans="1:12" s="40" customFormat="1" ht="35.2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7" t="e">
        <f>G10/E10</f>
        <v>#DIV/0!</v>
      </c>
      <c r="G10" s="35">
        <v>0</v>
      </c>
      <c r="H10" s="40" t="s">
        <v>27</v>
      </c>
      <c r="J10" s="41"/>
      <c r="K10" s="42"/>
    </row>
    <row r="11" spans="1:12" s="40" customFormat="1" ht="35.25" hidden="1" customHeight="1" thickBot="1" x14ac:dyDescent="0.35">
      <c r="A11" s="38" t="s">
        <v>21</v>
      </c>
      <c r="B11" s="39" t="s">
        <v>22</v>
      </c>
      <c r="C11" s="39" t="s">
        <v>23</v>
      </c>
      <c r="D11" s="34"/>
      <c r="E11" s="33"/>
      <c r="F11" s="45" t="e">
        <f>G11/E11</f>
        <v>#DIV/0!</v>
      </c>
      <c r="G11" s="35"/>
      <c r="H11" s="40" t="s">
        <v>27</v>
      </c>
      <c r="J11" s="43"/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4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28"/>
      <c r="J15" s="30"/>
      <c r="K15" s="31"/>
    </row>
    <row r="16" spans="1:12" x14ac:dyDescent="0.3">
      <c r="G16" s="28"/>
      <c r="J16" s="31"/>
    </row>
    <row r="17" spans="6:10" x14ac:dyDescent="0.3">
      <c r="G17" s="29"/>
    </row>
    <row r="18" spans="6:10" x14ac:dyDescent="0.3">
      <c r="G18" s="26"/>
      <c r="J18" s="31"/>
    </row>
    <row r="19" spans="6:10" x14ac:dyDescent="0.3">
      <c r="F19" s="28"/>
      <c r="G19" s="32"/>
      <c r="J19" s="31"/>
    </row>
    <row r="20" spans="6:10" x14ac:dyDescent="0.3">
      <c r="G20" s="31"/>
      <c r="J20" s="37"/>
    </row>
    <row r="22" spans="6:10" x14ac:dyDescent="0.3">
      <c r="G22" s="31"/>
    </row>
    <row r="24" spans="6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19.28515625" style="1" customWidth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3" t="s">
        <v>37</v>
      </c>
      <c r="B3" s="53"/>
      <c r="C3" s="53"/>
      <c r="D3" s="53"/>
      <c r="E3" s="53"/>
      <c r="F3" s="53"/>
      <c r="G3" s="53"/>
      <c r="H3" s="53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1127.73</v>
      </c>
      <c r="E6" s="24"/>
      <c r="F6" s="51">
        <f>G6/D6</f>
        <v>3.160958004132195</v>
      </c>
      <c r="G6" s="25">
        <v>3564.7071700000001</v>
      </c>
      <c r="H6" s="52">
        <f>G6*20%</f>
        <v>712.94143400000007</v>
      </c>
      <c r="I6" s="52">
        <f>G6+H6</f>
        <v>4277.648604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f>50/1000</f>
        <v>0.05</v>
      </c>
      <c r="E7" s="24"/>
      <c r="F7" s="51">
        <f>G7/D7</f>
        <v>3.1610000000000005</v>
      </c>
      <c r="G7" s="25">
        <f>158.05/1000</f>
        <v>0.15805000000000002</v>
      </c>
      <c r="H7" s="52">
        <f>G7*20%</f>
        <v>3.1610000000000006E-2</v>
      </c>
      <c r="I7" s="52">
        <f>G7+H7</f>
        <v>0.18966000000000002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17.390999999999998</v>
      </c>
      <c r="E8" s="34"/>
      <c r="F8" s="49">
        <f>G8/D8</f>
        <v>8.2110286930021287E-2</v>
      </c>
      <c r="G8" s="35">
        <v>1.42798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>
        <v>3059.413</v>
      </c>
      <c r="E9" s="34"/>
      <c r="F9" s="49">
        <f>G9/D9</f>
        <v>4.8826000281753393E-2</v>
      </c>
      <c r="G9" s="35">
        <v>149.37889999999999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4.452</v>
      </c>
      <c r="F10" s="49">
        <f>G10/E10</f>
        <v>216.06232929020666</v>
      </c>
      <c r="G10" s="35">
        <v>961.90949000000001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4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>
        <f>Январь!D6+Январь!D7+Февраль!D6+Февраль!D7+Март!D6+Март!D7+Апрель!D6+Апрель!D7+Май!D6+Май!D7+Июнь!D6+Июнь!D7+'Июль '!D6+'Июль '!D7+Август!D6+Август!D7+Сентябрь!D6+Сентябрь!D7+Октябрь!D6+Октябрь!D7</f>
        <v>11172.556999999999</v>
      </c>
      <c r="J15" s="31"/>
    </row>
    <row r="16" spans="1:12" x14ac:dyDescent="0.3">
      <c r="G16" s="29">
        <f>Январь!G6+Январь!G7+Февраль!G6+Февраль!G7+Март!G6+Март!G7+Апрель!G6+Апрель!G7+Май!G6+Май!G7+Июнь!G6+Июнь!G7+'Июль '!G6+'Июль '!G7+Август!G6+Август!G7+Сентябрь!G6+Сентябрь!G7+Октябрь!G6+Октябрь!G7</f>
        <v>34067.166269999994</v>
      </c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I6" sqref="I6:I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19.28515625" style="1" customWidth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3" t="s">
        <v>38</v>
      </c>
      <c r="B3" s="53"/>
      <c r="C3" s="53"/>
      <c r="D3" s="53"/>
      <c r="E3" s="53"/>
      <c r="F3" s="53"/>
      <c r="G3" s="53"/>
      <c r="H3" s="53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1233.828</v>
      </c>
      <c r="E6" s="24"/>
      <c r="F6" s="51">
        <f>G6/D6</f>
        <v>2.7898240030214909</v>
      </c>
      <c r="G6" s="25">
        <v>3442.1629699999999</v>
      </c>
      <c r="H6" s="52">
        <f>G6*20%</f>
        <v>688.43259399999999</v>
      </c>
      <c r="I6" s="52">
        <f>G6+H6</f>
        <v>4130.5955640000002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0.51</v>
      </c>
      <c r="E7" s="24"/>
      <c r="F7" s="51">
        <f>G7/D7</f>
        <v>2.7898235294117644</v>
      </c>
      <c r="G7" s="25">
        <v>1.4228099999999999</v>
      </c>
      <c r="H7" s="52">
        <f>G7*20%</f>
        <v>0.28456199999999998</v>
      </c>
      <c r="I7" s="52">
        <f>G7+H7</f>
        <v>1.7073719999999999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1.42798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9" t="e">
        <f>G9/D9</f>
        <v>#DIV/0!</v>
      </c>
      <c r="G9" s="35">
        <v>149.37889999999999</v>
      </c>
      <c r="H9" s="40" t="s">
        <v>27</v>
      </c>
    </row>
    <row r="10" spans="1:12" s="40" customFormat="1" ht="39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9" t="e">
        <f>G10/E10</f>
        <v>#DIV/0!</v>
      </c>
      <c r="G10" s="35">
        <v>961.90949000000001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4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hidden="1" x14ac:dyDescent="0.3">
      <c r="G15" s="30">
        <f>Январь!D6+Январь!D7+Февраль!D6+Февраль!D7+Март!D6+Март!D7+Апрель!D6+Апрель!D7+Май!D6+Май!D7+Июнь!D6+Июнь!D7+'Июль '!D6+'Июль '!D7+Август!D6+Август!D7+Сентябрь!D6+Сентябрь!D7+ноябрь!D6+ноябрь!D7</f>
        <v>11279.115</v>
      </c>
      <c r="J15" s="31"/>
    </row>
    <row r="16" spans="1:12" hidden="1" x14ac:dyDescent="0.3">
      <c r="G16" s="29">
        <f>Январь!G6+Январь!G7+Февраль!G6+Февраль!G7+Март!G6+Март!G7+Апрель!G6+Апрель!G7+Май!G6+Май!G7+Июнь!G6+Июнь!G7+'Июль '!G6+'Июль '!G7+Август!G6+Август!G7+Сентябрь!G6+Сентябрь!G7+ноябрь!G6+ноябрь!G7</f>
        <v>33945.886829999996</v>
      </c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2" zoomScaleNormal="100" zoomScaleSheetLayoutView="80" workbookViewId="0">
      <selection activeCell="E21" sqref="E21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hidden="1" customWidth="1"/>
    <col min="9" max="9" width="19.28515625" style="1" hidden="1" customWidth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3" t="s">
        <v>39</v>
      </c>
      <c r="B3" s="53"/>
      <c r="C3" s="53"/>
      <c r="D3" s="53"/>
      <c r="E3" s="53"/>
      <c r="F3" s="53"/>
      <c r="G3" s="53"/>
      <c r="H3" s="53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1430.8879999999999</v>
      </c>
      <c r="E6" s="24"/>
      <c r="F6" s="51">
        <f>G6/D6</f>
        <v>3.0833180025271023</v>
      </c>
      <c r="G6" s="25">
        <v>4411.8827300000003</v>
      </c>
      <c r="H6" s="52">
        <f>G6*20%</f>
        <v>882.37654600000008</v>
      </c>
      <c r="I6" s="52">
        <f>G6+H6</f>
        <v>5294.2592760000007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0.95099999999999996</v>
      </c>
      <c r="E7" s="24"/>
      <c r="F7" s="51">
        <f>G7/D7</f>
        <v>3.0833228180862253</v>
      </c>
      <c r="G7" s="25">
        <v>2.9322400000000002</v>
      </c>
      <c r="H7" s="52">
        <f>G7*20%</f>
        <v>0.58644800000000008</v>
      </c>
      <c r="I7" s="52">
        <f>G7+H7</f>
        <v>3.518688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71.507000000000005</v>
      </c>
      <c r="E8" s="34"/>
      <c r="F8" s="49">
        <f>G8/D8</f>
        <v>8.1598025368145768E-2</v>
      </c>
      <c r="G8" s="35">
        <v>5.8348300000000002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>
        <v>36.186</v>
      </c>
      <c r="E9" s="34"/>
      <c r="F9" s="49">
        <f>G9/D9</f>
        <v>0.86815094235339629</v>
      </c>
      <c r="G9" s="35">
        <v>31.414909999999999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0.17399999999999999</v>
      </c>
      <c r="F10" s="49">
        <f>G10/E10</f>
        <v>240.90931034482759</v>
      </c>
      <c r="G10" s="35">
        <v>41.918219999999998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4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hidden="1" x14ac:dyDescent="0.3">
      <c r="G15" s="30">
        <f>Январь!D6+Январь!D7+Февраль!D6+Февраль!D7+Март!D6+Март!D7+Апрель!D6+Апрель!D7+Май!D6+Май!D7+Июнь!D6+Июнь!D7+'Июль '!D6+'Июль '!D7+Август!D6+Август!D7+Сентябрь!D6+Сентябрь!D7+декабрь!D6+декабрь!D7</f>
        <v>11476.616</v>
      </c>
      <c r="J15" s="31"/>
    </row>
    <row r="16" spans="1:12" hidden="1" x14ac:dyDescent="0.3">
      <c r="G16" s="29">
        <f>Январь!G6+Январь!G7+Февраль!G6+Февраль!G7+Март!G6+Март!G7+Апрель!G6+Апрель!G7+Май!G6+Май!G7+Июнь!G6+Июнь!G7+'Июль '!G6+'Июль '!G7+Август!G6+Август!G7+Сентябрь!G6+Сентябрь!G7+декабрь!G6+декабрь!G7</f>
        <v>34917.116020000001</v>
      </c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3" t="s">
        <v>14</v>
      </c>
      <c r="B3" s="53"/>
      <c r="C3" s="53"/>
      <c r="D3" s="53"/>
      <c r="E3" s="53"/>
      <c r="F3" s="53"/>
      <c r="G3" s="53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3" t="s">
        <v>15</v>
      </c>
      <c r="B3" s="53"/>
      <c r="C3" s="53"/>
      <c r="D3" s="53"/>
      <c r="E3" s="53"/>
      <c r="F3" s="53"/>
      <c r="G3" s="53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3" t="s">
        <v>16</v>
      </c>
      <c r="B3" s="53"/>
      <c r="C3" s="53"/>
      <c r="D3" s="53"/>
      <c r="E3" s="53"/>
      <c r="F3" s="53"/>
      <c r="G3" s="53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3" t="s">
        <v>17</v>
      </c>
      <c r="B3" s="53"/>
      <c r="C3" s="53"/>
      <c r="D3" s="53"/>
      <c r="E3" s="53"/>
      <c r="F3" s="53"/>
      <c r="G3" s="53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3" t="s">
        <v>18</v>
      </c>
      <c r="B3" s="53"/>
      <c r="C3" s="53"/>
      <c r="D3" s="53"/>
      <c r="E3" s="53"/>
      <c r="F3" s="53"/>
      <c r="G3" s="53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3" t="s">
        <v>19</v>
      </c>
      <c r="B3" s="53"/>
      <c r="C3" s="53"/>
      <c r="D3" s="53"/>
      <c r="E3" s="53"/>
      <c r="F3" s="53"/>
      <c r="G3" s="53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3" t="s">
        <v>20</v>
      </c>
      <c r="B3" s="53"/>
      <c r="C3" s="53"/>
      <c r="D3" s="53"/>
      <c r="E3" s="53"/>
      <c r="F3" s="53"/>
      <c r="G3" s="53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H6" sqref="H6:H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3" t="s">
        <v>29</v>
      </c>
      <c r="B3" s="53"/>
      <c r="C3" s="53"/>
      <c r="D3" s="53"/>
      <c r="E3" s="53"/>
      <c r="F3" s="53"/>
      <c r="G3" s="53"/>
      <c r="H3" s="53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1210.925</v>
      </c>
      <c r="E6" s="24"/>
      <c r="F6" s="48">
        <f>G6/D6</f>
        <v>2.841709998554824</v>
      </c>
      <c r="G6" s="25">
        <v>3441.0976799999999</v>
      </c>
      <c r="H6" s="1">
        <f>G6*1.2</f>
        <v>4129.3172159999995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0.81899999999999995</v>
      </c>
      <c r="E7" s="24"/>
      <c r="F7" s="48">
        <f>G7/D7</f>
        <v>2.841709401709402</v>
      </c>
      <c r="G7" s="25">
        <v>2.3273600000000001</v>
      </c>
      <c r="H7" s="1">
        <f>G7*1.2</f>
        <v>2.7928320000000002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480.67500000000001</v>
      </c>
      <c r="E8" s="34"/>
      <c r="F8" s="49">
        <f>G8/D8</f>
        <v>7.2370999115826701E-2</v>
      </c>
      <c r="G8" s="35">
        <v>34.786929999999998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0.76900000000000002</v>
      </c>
      <c r="F9" s="47">
        <f>G9/E9</f>
        <v>203.25728218465537</v>
      </c>
      <c r="G9" s="35">
        <v>156.30484999999999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>
        <f>Январь!D6+Январь!D7+Февраль!D6+Февраль!D7</f>
        <v>2631.1680000000001</v>
      </c>
      <c r="J13" s="30"/>
      <c r="K13" s="31"/>
    </row>
    <row r="14" spans="1:12" x14ac:dyDescent="0.3">
      <c r="G14" s="28">
        <f>Январь!G6+Январь!G7+Февраль!G6+Февраль!G7</f>
        <v>7107.7617799999998</v>
      </c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C26" sqref="C2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3" t="s">
        <v>30</v>
      </c>
      <c r="B3" s="53"/>
      <c r="C3" s="53"/>
      <c r="D3" s="53"/>
      <c r="E3" s="53"/>
      <c r="F3" s="53"/>
      <c r="G3" s="53"/>
      <c r="H3" s="53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1297.9639999999999</v>
      </c>
      <c r="E6" s="24"/>
      <c r="F6" s="48">
        <f>G6/D6</f>
        <v>3.4484919997781143</v>
      </c>
      <c r="G6" s="25">
        <v>4476.01847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0.65300000000000002</v>
      </c>
      <c r="E7" s="24"/>
      <c r="F7" s="48">
        <f>G7/D7</f>
        <v>3.4484992343032155</v>
      </c>
      <c r="G7" s="25">
        <v>2.2518699999999998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34.786929999999998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156.30484999999999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D17" sqref="D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3" t="s">
        <v>31</v>
      </c>
      <c r="B3" s="53"/>
      <c r="C3" s="53"/>
      <c r="D3" s="53"/>
      <c r="E3" s="53"/>
      <c r="F3" s="53"/>
      <c r="G3" s="53"/>
      <c r="H3" s="53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1019.772</v>
      </c>
      <c r="E6" s="24"/>
      <c r="F6" s="48">
        <f>G6/D6</f>
        <v>2.9245230012198804</v>
      </c>
      <c r="G6" s="25">
        <v>2982.3466699999999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0.66900000000000004</v>
      </c>
      <c r="E7" s="24"/>
      <c r="F7" s="48">
        <f>G7/D7</f>
        <v>2.9245142002989533</v>
      </c>
      <c r="G7" s="25">
        <v>1.9564999999999999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1625.327</v>
      </c>
      <c r="E8" s="34"/>
      <c r="F8" s="49">
        <f>G8/D8</f>
        <v>8.1201998120993504E-2</v>
      </c>
      <c r="G8" s="35">
        <v>131.97980000000001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2.456</v>
      </c>
      <c r="F9" s="47">
        <f>G9/E9</f>
        <v>203.25728013029317</v>
      </c>
      <c r="G9" s="35">
        <v>499.19988000000001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I16" sqref="I1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3" t="s">
        <v>32</v>
      </c>
      <c r="B3" s="53"/>
      <c r="C3" s="53"/>
      <c r="D3" s="53"/>
      <c r="E3" s="53"/>
      <c r="F3" s="53"/>
      <c r="G3" s="53"/>
      <c r="H3" s="53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1106.3699999999999</v>
      </c>
      <c r="E6" s="24"/>
      <c r="F6" s="48">
        <f>G6/D6</f>
        <v>3.0941520015907882</v>
      </c>
      <c r="G6" s="25">
        <v>3423.2769499999999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0.77900000000000003</v>
      </c>
      <c r="E7" s="24"/>
      <c r="F7" s="48">
        <f>G7/D7</f>
        <v>3.0941591784338898</v>
      </c>
      <c r="G7" s="25">
        <v>2.4103500000000002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131.97980000000001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499.19988000000001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D17" sqref="D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3" t="s">
        <v>33</v>
      </c>
      <c r="B3" s="53"/>
      <c r="C3" s="53"/>
      <c r="D3" s="53"/>
      <c r="E3" s="53"/>
      <c r="F3" s="53"/>
      <c r="G3" s="53"/>
      <c r="H3" s="53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923.77599999999995</v>
      </c>
      <c r="E6" s="24"/>
      <c r="F6" s="48">
        <f>G6/D6</f>
        <v>2.4786949974885686</v>
      </c>
      <c r="G6" s="25">
        <v>2289.7589499999999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0.58099999999999996</v>
      </c>
      <c r="E7" s="24"/>
      <c r="F7" s="48">
        <f>G7/D7</f>
        <v>2.4786919104991396</v>
      </c>
      <c r="G7" s="25">
        <v>1.4401200000000001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0.253</v>
      </c>
      <c r="E8" s="34"/>
      <c r="F8" s="49">
        <f>G8/D8</f>
        <v>9.9999999999999985E-3</v>
      </c>
      <c r="G8" s="35">
        <v>2.5299999999999997E-3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1E-3</v>
      </c>
      <c r="F9" s="47">
        <f>G9/E9</f>
        <v>203.26</v>
      </c>
      <c r="G9" s="35">
        <v>0.20326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D7" sqref="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3" t="s">
        <v>34</v>
      </c>
      <c r="B3" s="53"/>
      <c r="C3" s="53"/>
      <c r="D3" s="53"/>
      <c r="E3" s="53"/>
      <c r="F3" s="53"/>
      <c r="G3" s="53"/>
      <c r="H3" s="53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1032.9960000000001</v>
      </c>
      <c r="E6" s="24"/>
      <c r="F6" s="48">
        <f>G6/D6</f>
        <v>3.4539619998528548</v>
      </c>
      <c r="G6" s="25">
        <v>3567.92893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0.90300000000000002</v>
      </c>
      <c r="E7" s="24"/>
      <c r="F7" s="48">
        <f>G7/D7</f>
        <v>3.4539645625692139</v>
      </c>
      <c r="G7" s="25">
        <v>3.1189300000000002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2.5299999999999997E-3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0.20326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2" zoomScaleNormal="100" zoomScaleSheetLayoutView="80" workbookViewId="0">
      <selection activeCell="G16" sqref="G1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3" t="s">
        <v>35</v>
      </c>
      <c r="B3" s="53"/>
      <c r="C3" s="53"/>
      <c r="D3" s="53"/>
      <c r="E3" s="53"/>
      <c r="F3" s="53"/>
      <c r="G3" s="53"/>
      <c r="H3" s="53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1036.511</v>
      </c>
      <c r="E6" s="24"/>
      <c r="F6" s="50">
        <f>G6/D6</f>
        <v>3.3036509983975084</v>
      </c>
      <c r="G6" s="25">
        <v>3424.2705999999998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0.222</v>
      </c>
      <c r="E7" s="24"/>
      <c r="F7" s="50">
        <f>G7/D7</f>
        <v>3.3036486486486485</v>
      </c>
      <c r="G7" s="25">
        <v>0.73341000000000001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2.5299999999999997E-3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0.20326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30">
        <f>Январь!D6+Январь!D7+Февраль!D6+Февраль!D7+Март!D6+Март!D7+Апрель!D6+Апрель!D7+Май!D6+Май!D7+Июнь!D6+Июнь!D7+'Июль '!D6+'Июль '!D7+Август!D6+Август!D7</f>
        <v>9052.3639999999996</v>
      </c>
      <c r="J14" s="31"/>
    </row>
    <row r="15" spans="1:12" x14ac:dyDescent="0.3">
      <c r="G15" s="29">
        <f>Январь!G6+Январь!G7+Февраль!G6+Февраль!G7+Март!G6+Март!G7+Апрель!G6+Апрель!G7+Май!G6+Май!G7+Июнь!G6+Июнь!G7+'Июль '!G6+'Июль '!G7+Август!G6+Август!G7</f>
        <v>27283.273529999999</v>
      </c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2"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3" t="s">
        <v>36</v>
      </c>
      <c r="B3" s="53"/>
      <c r="C3" s="53"/>
      <c r="D3" s="53"/>
      <c r="E3" s="53"/>
      <c r="F3" s="53"/>
      <c r="G3" s="53"/>
      <c r="H3" s="53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991.101</v>
      </c>
      <c r="E6" s="24"/>
      <c r="F6" s="51">
        <f>G6/D6</f>
        <v>3.2436369956240587</v>
      </c>
      <c r="G6" s="25">
        <v>3214.77187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1.3120000000000001</v>
      </c>
      <c r="E7" s="24"/>
      <c r="F7" s="51">
        <f>G7/D7</f>
        <v>3.2436356707317073</v>
      </c>
      <c r="G7" s="25">
        <v>4.2556500000000002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152.95400000000001</v>
      </c>
      <c r="E8" s="34"/>
      <c r="F8" s="49">
        <f>G8/D8</f>
        <v>9.9999999999999985E-3</v>
      </c>
      <c r="G8" s="35">
        <v>1.5295399999999999</v>
      </c>
      <c r="H8" s="40" t="s">
        <v>27</v>
      </c>
    </row>
    <row r="9" spans="1:12" s="40" customFormat="1" ht="39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0.23499999999999999</v>
      </c>
      <c r="F9" s="49">
        <f>G9/E9</f>
        <v>216.06234042553194</v>
      </c>
      <c r="G9" s="35">
        <v>50.774650000000001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30">
        <f>Январь!D6+Январь!D7+Февраль!D6+Февраль!D7+Март!D6+Март!D7+Апрель!D6+Апрель!D7+Май!D6+Май!D7+Июнь!D6+Июнь!D7+'Июль '!D6+'Июль '!D7+Сентябрь!D6+Сентябрь!D7</f>
        <v>9008.0439999999999</v>
      </c>
      <c r="J14" s="31"/>
    </row>
    <row r="15" spans="1:12" x14ac:dyDescent="0.3">
      <c r="G15" s="29">
        <f>Январь!G6+Январь!G7+Февраль!G6+Февраль!G7+Март!G6+Март!G7+Апрель!G6+Апрель!G7+Май!G6+Май!G7+Июнь!G6+Июнь!G7+'Июль '!G6+'Июль '!G7+Сентябрь!G6+Сентябрь!G7</f>
        <v>27077.297039999998</v>
      </c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Январь</vt:lpstr>
      <vt:lpstr>Февраль</vt:lpstr>
      <vt:lpstr>Март</vt:lpstr>
      <vt:lpstr>Апрель</vt:lpstr>
      <vt:lpstr>Май</vt:lpstr>
      <vt:lpstr>Июнь</vt:lpstr>
      <vt:lpstr>Июль </vt:lpstr>
      <vt:lpstr>Август</vt:lpstr>
      <vt:lpstr>Сентябрь</vt:lpstr>
      <vt:lpstr>Октябрь</vt:lpstr>
      <vt:lpstr>ноябрь</vt:lpstr>
      <vt:lpstr>декабрь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dcterms:created xsi:type="dcterms:W3CDTF">2015-04-01T08:30:50Z</dcterms:created>
  <dcterms:modified xsi:type="dcterms:W3CDTF">2023-01-11T09:46:35Z</dcterms:modified>
</cp:coreProperties>
</file>