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0" windowWidth="25440" windowHeight="15720" tabRatio="783" activeTab="7"/>
  </bookViews>
  <sheets>
    <sheet name="Январь" sheetId="80" r:id="rId1"/>
    <sheet name="Февраль" sheetId="81" r:id="rId2"/>
    <sheet name="Март" sheetId="82" r:id="rId3"/>
    <sheet name="Апрель" sheetId="83" r:id="rId4"/>
    <sheet name="Май" sheetId="84" r:id="rId5"/>
    <sheet name="Июнь" sheetId="85" r:id="rId6"/>
    <sheet name="Июль " sheetId="86" r:id="rId7"/>
    <sheet name="Август" sheetId="87" r:id="rId8"/>
    <sheet name="июнь 2015" sheetId="22" state="hidden" r:id="rId9"/>
    <sheet name="июль 2015" sheetId="23" state="hidden" r:id="rId10"/>
    <sheet name="август 2015" sheetId="24" state="hidden" r:id="rId11"/>
    <sheet name="сентябрь 2015" sheetId="25" state="hidden" r:id="rId12"/>
    <sheet name="октябрь 2015" sheetId="26" state="hidden" r:id="rId13"/>
    <sheet name="ноябрь 2015" sheetId="27" state="hidden" r:id="rId14"/>
    <sheet name="декабрь 2015" sheetId="28" state="hidden" r:id="rId15"/>
  </sheets>
  <externalReferences>
    <externalReference r:id="rId16"/>
  </externalReferences>
  <calcPr calcId="145621"/>
</workbook>
</file>

<file path=xl/calcChain.xml><?xml version="1.0" encoding="utf-8"?>
<calcChain xmlns="http://schemas.openxmlformats.org/spreadsheetml/2006/main">
  <c r="F9" i="87" l="1"/>
  <c r="F8" i="87"/>
  <c r="F7" i="87"/>
  <c r="F6" i="87"/>
  <c r="F9" i="86" l="1"/>
  <c r="F8" i="86"/>
  <c r="F7" i="86"/>
  <c r="F6" i="86"/>
  <c r="F9" i="85" l="1"/>
  <c r="F8" i="85"/>
  <c r="F7" i="85"/>
  <c r="F6" i="85"/>
  <c r="F9" i="84" l="1"/>
  <c r="F8" i="84"/>
  <c r="F7" i="84"/>
  <c r="F6" i="84"/>
  <c r="F9" i="83" l="1"/>
  <c r="F8" i="83"/>
  <c r="F7" i="83"/>
  <c r="F6" i="83"/>
  <c r="F9" i="82" l="1"/>
  <c r="F8" i="82"/>
  <c r="F7" i="82"/>
  <c r="F6" i="82"/>
  <c r="G14" i="81" l="1"/>
  <c r="G13" i="81"/>
  <c r="F9" i="81" l="1"/>
  <c r="F8" i="81"/>
  <c r="F7" i="81"/>
  <c r="F6" i="81"/>
  <c r="F11" i="80" l="1"/>
  <c r="F10" i="80"/>
  <c r="F9" i="80"/>
  <c r="F8" i="80"/>
  <c r="F7" i="80"/>
  <c r="F6" i="80"/>
  <c r="E6" i="28" l="1"/>
  <c r="D6" i="28"/>
  <c r="E6" i="27"/>
  <c r="D6" i="27"/>
  <c r="E6" i="26"/>
  <c r="D6" i="26"/>
  <c r="E6" i="25"/>
  <c r="D6" i="25"/>
  <c r="E6" i="24"/>
  <c r="D6" i="24"/>
  <c r="E6" i="23"/>
  <c r="D6" i="23"/>
  <c r="E6" i="22"/>
  <c r="D6" i="22"/>
  <c r="F6" i="28" l="1"/>
  <c r="F6" i="22"/>
  <c r="F6" i="24"/>
  <c r="F6" i="26"/>
  <c r="F6" i="23"/>
  <c r="F6" i="25"/>
  <c r="F6" i="27"/>
</calcChain>
</file>

<file path=xl/sharedStrings.xml><?xml version="1.0" encoding="utf-8"?>
<sst xmlns="http://schemas.openxmlformats.org/spreadsheetml/2006/main" count="329" uniqueCount="36">
  <si>
    <t>Наименование филиала</t>
  </si>
  <si>
    <t>Срок размещения:</t>
  </si>
  <si>
    <t>№ договора, дата договора</t>
  </si>
  <si>
    <t>Контрагент по договору (Продавец)</t>
  </si>
  <si>
    <t>Объём потерь (млн. кВтч)</t>
  </si>
  <si>
    <t>Стоимость
(млн. рублей, без НДС)</t>
  </si>
  <si>
    <t xml:space="preserve"> п. 11 "м" ПП РФ № 24 от 21.01.2004  </t>
  </si>
  <si>
    <t>ежемесячно, до 25 числа месяца, следующего за расчетным</t>
  </si>
  <si>
    <t>для РСК</t>
  </si>
  <si>
    <t>Утвержденный тариф покупки (руб/кВтч)</t>
  </si>
  <si>
    <t>Форма 13</t>
  </si>
  <si>
    <t>договор №207-22 от 17.03.2015г.</t>
  </si>
  <si>
    <t>ООО "ЭкоСельЭнерго"</t>
  </si>
  <si>
    <t>"Оренбургэнерго"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</si>
  <si>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</si>
  <si>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</si>
  <si>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</si>
  <si>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сентябрь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</si>
  <si>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октябрь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</si>
  <si>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ноябрь  2015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</si>
  <si>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декабрь  2015 года.</t>
  </si>
  <si>
    <t>АО "Самаранефтегаз"</t>
  </si>
  <si>
    <t>2015-Э/ДХ-СМ-1111/15-00468-010/3223114/3552Д от 22.01.2015</t>
  </si>
  <si>
    <t>ООО "РН-ЭНЕРГО"</t>
  </si>
  <si>
    <t>Объём потерь (тыс. кВтч)</t>
  </si>
  <si>
    <t>Стоимость
(тыс. рублей, без НДС)</t>
  </si>
  <si>
    <t>Объём потерь (МВт)</t>
  </si>
  <si>
    <t xml:space="preserve"> ОРЭ, по сетям ФСК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</si>
  <si>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январь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</si>
  <si>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февраль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</si>
  <si>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март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</si>
  <si>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апрель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</si>
  <si>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май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</si>
  <si>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июнь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</si>
  <si>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июль  2022 года.</t>
  </si>
  <si>
    <t xml:space="preserve"> Об объеме и стоимости электрической энергии (мощности), приобретенной по договорам купли-продажи (поставки) электрической энергии (мощности) в целях компенсации потерь электрической энергии, заключенным с производителем электрической энергии (мощности) на розничном рынке электрической энергии, осуществляющим производство электрической энергии (мощности) на квалифицированных генерирующих объектах, функционирующих на основе использования ВИЭ, за август  2022 года.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</si>
</sst>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43" formatCode="_-* #,##0.00\ _₽_-;\-* #,##0.00\ _₽_-;_-* &quot;-&quot;??\ _₽_-;_-@_-"/>
    <numFmt numFmtId="164" formatCode="#,##0.0"/>
    <numFmt numFmtId="165" formatCode="_-* #,##0.000000\ _₽_-;\-* #,##0.000000\ _₽_-;_-* &quot;-&quot;??\ _₽_-;_-@_-"/>
    <numFmt numFmtId="166" formatCode="_-* #,##0.00000\ _₽_-;\-* #,##0.00000\ _₽_-;_-* &quot;-&quot;??\ _₽_-;_-@_-"/>
    <numFmt numFmtId="167" formatCode="0.00000"/>
    <numFmt numFmtId="168" formatCode="_-* #,##0.000\ _₽_-;\-* #,##0.000\ _₽_-;_-* &quot;-&quot;??\ _₽_-;_-@_-"/>
    <numFmt numFmtId="169" formatCode="_-* #,##0.000\ _₽_-;\-* #,##0.000\ _₽_-;_-* &quot;-&quot;???\ _₽_-;_-@_-"/>
    <numFmt numFmtId="170" formatCode="0.000"/>
    <numFmt numFmtId="171" formatCode="_(* #,##0.0000000_);_(* \(#,##0.0000000\);_(* &quot;-&quot;??_);_(@_)"/>
    <numFmt numFmtId="172" formatCode="_-* #,##0.0000\ _₽_-;\-* #,##0.0000\ _₽_-;_-* &quot;-&quot;??\ _₽_-;_-@_-"/>
    <numFmt numFmtId="173" formatCode="0.0000"/>
    <numFmt numFmtId="174" formatCode="0.000000"/>
  </numFmts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  <charset val="204"/>
    </font>
    <font>
      <b/>
      <sz val="13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sz val="12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sz val="14"/>
      <color theme="1"/>
      <name val="Arial Narrow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rgb="FFFF0000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9" fontId="1" fillId="0" borderId="0" applyFont="0" applyFill="0" applyBorder="0" applyAlignment="0" applyProtection="0"/>
    <xf numFmtId="43" fontId="9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2" fontId="3" fillId="0" borderId="0" xfId="0" applyNumberFormat="1" applyFont="1"/>
    <xf numFmtId="0" fontId="7" fillId="0" borderId="4" xfId="0" applyFont="1" applyBorder="1"/>
    <xf numFmtId="0" fontId="5" fillId="0" borderId="0" xfId="1" applyFont="1"/>
    <xf numFmtId="0" fontId="8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49" fontId="3" fillId="0" borderId="6" xfId="0" applyNumberFormat="1" applyFont="1" applyBorder="1" applyAlignment="1">
      <alignment horizontal="left" vertical="center" wrapText="1"/>
    </xf>
    <xf numFmtId="164" fontId="7" fillId="0" borderId="6" xfId="0" applyNumberFormat="1" applyFont="1" applyFill="1" applyBorder="1" applyAlignment="1">
      <alignment horizontal="center" vertical="center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2" xfId="0" applyFont="1" applyBorder="1"/>
    <xf numFmtId="0" fontId="3" fillId="0" borderId="5" xfId="0" applyFont="1" applyBorder="1" applyAlignment="1">
      <alignment horizontal="left" vertical="center"/>
    </xf>
    <xf numFmtId="49" fontId="3" fillId="0" borderId="5" xfId="0" applyNumberFormat="1" applyFont="1" applyBorder="1" applyAlignment="1">
      <alignment horizontal="left" vertical="center" wrapText="1"/>
    </xf>
    <xf numFmtId="164" fontId="7" fillId="0" borderId="5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3" fontId="3" fillId="0" borderId="0" xfId="0" applyNumberFormat="1" applyFont="1"/>
    <xf numFmtId="0" fontId="6" fillId="0" borderId="7" xfId="0" applyFont="1" applyBorder="1" applyAlignment="1">
      <alignment horizontal="center" vertical="top" wrapText="1"/>
    </xf>
    <xf numFmtId="0" fontId="6" fillId="0" borderId="8" xfId="0" applyFont="1" applyBorder="1" applyAlignment="1">
      <alignment horizontal="center" vertical="top" wrapText="1"/>
    </xf>
    <xf numFmtId="0" fontId="6" fillId="0" borderId="9" xfId="0" applyFont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4" fontId="7" fillId="0" borderId="5" xfId="0" applyNumberFormat="1" applyFont="1" applyBorder="1" applyAlignment="1">
      <alignment horizontal="center" vertical="center"/>
    </xf>
    <xf numFmtId="4" fontId="7" fillId="0" borderId="6" xfId="0" applyNumberFormat="1" applyFont="1" applyFill="1" applyBorder="1" applyAlignment="1">
      <alignment horizontal="center" vertical="center"/>
    </xf>
    <xf numFmtId="0" fontId="7" fillId="0" borderId="5" xfId="0" applyFont="1" applyBorder="1" applyAlignment="1">
      <alignment horizontal="left" vertical="center" wrapText="1"/>
    </xf>
    <xf numFmtId="165" fontId="3" fillId="0" borderId="5" xfId="4" applyNumberFormat="1" applyFont="1" applyBorder="1" applyAlignment="1">
      <alignment horizontal="center" vertical="center"/>
    </xf>
    <xf numFmtId="166" fontId="7" fillId="0" borderId="1" xfId="4" applyNumberFormat="1" applyFont="1" applyBorder="1" applyAlignment="1">
      <alignment horizontal="center" vertical="center" wrapText="1"/>
    </xf>
    <xf numFmtId="165" fontId="3" fillId="0" borderId="0" xfId="0" applyNumberFormat="1" applyFont="1"/>
    <xf numFmtId="168" fontId="3" fillId="0" borderId="5" xfId="4" applyNumberFormat="1" applyFont="1" applyBorder="1" applyAlignment="1">
      <alignment horizontal="center" vertical="center"/>
    </xf>
    <xf numFmtId="43" fontId="3" fillId="0" borderId="0" xfId="0" applyNumberFormat="1" applyFont="1"/>
    <xf numFmtId="43" fontId="10" fillId="0" borderId="0" xfId="0" applyNumberFormat="1" applyFont="1"/>
    <xf numFmtId="168" fontId="3" fillId="0" borderId="0" xfId="0" applyNumberFormat="1" applyFont="1"/>
    <xf numFmtId="166" fontId="3" fillId="0" borderId="0" xfId="0" applyNumberFormat="1" applyFont="1"/>
    <xf numFmtId="168" fontId="10" fillId="0" borderId="0" xfId="0" applyNumberFormat="1" applyFont="1"/>
    <xf numFmtId="168" fontId="3" fillId="2" borderId="5" xfId="4" applyNumberFormat="1" applyFont="1" applyFill="1" applyBorder="1" applyAlignment="1">
      <alignment horizontal="center" vertical="center"/>
    </xf>
    <xf numFmtId="165" fontId="3" fillId="2" borderId="5" xfId="4" applyNumberFormat="1" applyFont="1" applyFill="1" applyBorder="1" applyAlignment="1">
      <alignment horizontal="center" vertical="center"/>
    </xf>
    <xf numFmtId="166" fontId="7" fillId="2" borderId="1" xfId="4" applyNumberFormat="1" applyFont="1" applyFill="1" applyBorder="1" applyAlignment="1">
      <alignment horizontal="center" vertical="center" wrapText="1"/>
    </xf>
    <xf numFmtId="170" fontId="3" fillId="0" borderId="0" xfId="0" applyNumberFormat="1" applyFont="1"/>
    <xf numFmtId="166" fontId="10" fillId="0" borderId="0" xfId="0" applyNumberFormat="1" applyFont="1"/>
    <xf numFmtId="0" fontId="7" fillId="2" borderId="2" xfId="0" applyFont="1" applyFill="1" applyBorder="1"/>
    <xf numFmtId="0" fontId="7" fillId="2" borderId="5" xfId="0" applyFont="1" applyFill="1" applyBorder="1" applyAlignment="1">
      <alignment horizontal="left" vertical="center" wrapText="1"/>
    </xf>
    <xf numFmtId="0" fontId="3" fillId="2" borderId="0" xfId="0" applyFont="1" applyFill="1"/>
    <xf numFmtId="168" fontId="3" fillId="2" borderId="0" xfId="0" applyNumberFormat="1" applyFont="1" applyFill="1"/>
    <xf numFmtId="166" fontId="3" fillId="2" borderId="0" xfId="0" applyNumberFormat="1" applyFont="1" applyFill="1"/>
    <xf numFmtId="169" fontId="3" fillId="2" borderId="0" xfId="0" applyNumberFormat="1" applyFont="1" applyFill="1"/>
    <xf numFmtId="171" fontId="3" fillId="0" borderId="0" xfId="0" applyNumberFormat="1" applyFont="1"/>
    <xf numFmtId="167" fontId="7" fillId="2" borderId="5" xfId="0" applyNumberFormat="1" applyFont="1" applyFill="1" applyBorder="1" applyAlignment="1">
      <alignment horizontal="center" vertical="center" wrapText="1"/>
    </xf>
    <xf numFmtId="172" fontId="7" fillId="0" borderId="1" xfId="4" applyNumberFormat="1" applyFont="1" applyBorder="1" applyAlignment="1">
      <alignment horizontal="center" vertical="center" wrapText="1"/>
    </xf>
    <xf numFmtId="173" fontId="7" fillId="2" borderId="5" xfId="0" applyNumberFormat="1" applyFont="1" applyFill="1" applyBorder="1" applyAlignment="1">
      <alignment horizontal="center" vertical="center" wrapText="1"/>
    </xf>
    <xf numFmtId="173" fontId="7" fillId="0" borderId="5" xfId="0" applyNumberFormat="1" applyFont="1" applyBorder="1" applyAlignment="1">
      <alignment horizontal="center" vertical="center" wrapText="1"/>
    </xf>
    <xf numFmtId="174" fontId="7" fillId="2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67" fontId="7" fillId="0" borderId="5" xfId="0" applyNumberFormat="1" applyFont="1" applyBorder="1" applyAlignment="1">
      <alignment horizontal="center" vertical="center" wrapText="1"/>
    </xf>
  </cellXfs>
  <cellStyles count="5">
    <cellStyle name="Обычный" xfId="0" builtinId="0"/>
    <cellStyle name="Обычный 2" xfId="1"/>
    <cellStyle name="Обычный 8" xfId="2"/>
    <cellStyle name="Процентный 3" xfId="3"/>
    <cellStyle name="Финансовый" xfId="4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90;&#1076;&#1077;&#1083;%20&#1088;&#1077;&#1072;&#1083;&#1080;&#1079;&#1072;&#1094;&#1080;&#1080;%20&#1091;&#1089;&#1083;&#1091;&#1075;/%20&#1052;&#1056;&#1057;&#1050;%20&#1042;&#1086;&#1083;&#1075;&#1080;/&#1055;&#1083;&#1072;&#1085;%202015/&#1092;&#1072;&#1082;&#1090;%20&#1055;&#1086;&#1090;&#1077;&#1088;&#1080;%202015&#1075;.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НПО_МРСК_ФСК"/>
      <sheetName val="сар"/>
      <sheetName val="сам "/>
      <sheetName val="ул"/>
      <sheetName val="ор"/>
      <sheetName val="чу"/>
      <sheetName val="пе"/>
      <sheetName val="мо"/>
      <sheetName val="СВОД"/>
      <sheetName val="сар (бух)"/>
      <sheetName val="сам (бух)"/>
      <sheetName val="ул (бух)"/>
      <sheetName val="ор (бух)"/>
      <sheetName val="пе (бух)"/>
      <sheetName val="чу (бух)"/>
      <sheetName val="мо (бух)"/>
      <sheetName val="СВОД (бух)"/>
      <sheetName val="Лист1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53">
          <cell r="E153">
            <v>29.75</v>
          </cell>
          <cell r="I153">
            <v>33.460999999999999</v>
          </cell>
          <cell r="L153">
            <v>44.195</v>
          </cell>
          <cell r="M153">
            <v>26.056999999999999</v>
          </cell>
          <cell r="N153">
            <v>15.914999999999999</v>
          </cell>
          <cell r="Q153">
            <v>42.982999999999997</v>
          </cell>
          <cell r="R153">
            <v>50.79</v>
          </cell>
          <cell r="S153">
            <v>71.760999999999996</v>
          </cell>
        </row>
        <row r="177">
          <cell r="I177">
            <v>8050</v>
          </cell>
          <cell r="L177">
            <v>8050</v>
          </cell>
          <cell r="M177">
            <v>8050</v>
          </cell>
          <cell r="N177">
            <v>8050</v>
          </cell>
          <cell r="Q177">
            <v>8050</v>
          </cell>
          <cell r="R177">
            <v>8050</v>
          </cell>
          <cell r="S177">
            <v>8050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"/>
  <sheetViews>
    <sheetView zoomScaleNormal="100" zoomScaleSheetLayoutView="80" workbookViewId="0">
      <selection activeCell="F20" sqref="F20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28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1418.7139999999999</v>
      </c>
      <c r="E6" s="24"/>
      <c r="F6" s="48">
        <f>G6/D6</f>
        <v>2.5815660027320519</v>
      </c>
      <c r="G6" s="46">
        <v>3662.5038300000001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0.71</v>
      </c>
      <c r="E7" s="24"/>
      <c r="F7" s="48">
        <f>G7/D7</f>
        <v>2.5815633802816902</v>
      </c>
      <c r="G7" s="25">
        <v>1.83291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16.46388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67.27816</v>
      </c>
      <c r="H9" s="40" t="s">
        <v>27</v>
      </c>
    </row>
    <row r="10" spans="1:12" s="40" customFormat="1" ht="35.25" hidden="1" customHeight="1" thickBot="1" x14ac:dyDescent="0.35">
      <c r="A10" s="38" t="s">
        <v>21</v>
      </c>
      <c r="B10" s="39" t="s">
        <v>22</v>
      </c>
      <c r="C10" s="39" t="s">
        <v>23</v>
      </c>
      <c r="D10" s="33"/>
      <c r="E10" s="33">
        <v>0</v>
      </c>
      <c r="F10" s="47" t="e">
        <f>G10/E10</f>
        <v>#DIV/0!</v>
      </c>
      <c r="G10" s="35">
        <v>0</v>
      </c>
      <c r="H10" s="40" t="s">
        <v>27</v>
      </c>
      <c r="J10" s="41"/>
      <c r="K10" s="42"/>
    </row>
    <row r="11" spans="1:12" s="40" customFormat="1" ht="35.25" hidden="1" customHeight="1" thickBot="1" x14ac:dyDescent="0.35">
      <c r="A11" s="38" t="s">
        <v>21</v>
      </c>
      <c r="B11" s="39" t="s">
        <v>22</v>
      </c>
      <c r="C11" s="39" t="s">
        <v>23</v>
      </c>
      <c r="D11" s="34"/>
      <c r="E11" s="33"/>
      <c r="F11" s="45" t="e">
        <f>G11/E11</f>
        <v>#DIV/0!</v>
      </c>
      <c r="G11" s="35"/>
      <c r="H11" s="40" t="s">
        <v>27</v>
      </c>
      <c r="J11" s="43"/>
    </row>
    <row r="12" spans="1:12" x14ac:dyDescent="0.3">
      <c r="A12" s="1" t="s">
        <v>1</v>
      </c>
      <c r="B12" s="1" t="s">
        <v>7</v>
      </c>
      <c r="G12" s="31"/>
    </row>
    <row r="13" spans="1:12" x14ac:dyDescent="0.3">
      <c r="G13" s="44"/>
      <c r="J13" s="36"/>
      <c r="L13" s="3"/>
    </row>
    <row r="14" spans="1:12" x14ac:dyDescent="0.3">
      <c r="G14" s="30"/>
      <c r="J14" s="3"/>
      <c r="L14" s="3"/>
    </row>
    <row r="15" spans="1:12" x14ac:dyDescent="0.3">
      <c r="F15" s="26"/>
      <c r="G15" s="28"/>
      <c r="J15" s="30"/>
      <c r="K15" s="31"/>
    </row>
    <row r="16" spans="1:12" x14ac:dyDescent="0.3">
      <c r="G16" s="28"/>
      <c r="J16" s="31"/>
    </row>
    <row r="17" spans="6:10" x14ac:dyDescent="0.3">
      <c r="G17" s="29"/>
    </row>
    <row r="18" spans="6:10" x14ac:dyDescent="0.3">
      <c r="G18" s="26"/>
      <c r="J18" s="31"/>
    </row>
    <row r="19" spans="6:10" x14ac:dyDescent="0.3">
      <c r="F19" s="28"/>
      <c r="G19" s="32"/>
      <c r="J19" s="31"/>
    </row>
    <row r="20" spans="6:10" x14ac:dyDescent="0.3">
      <c r="G20" s="31"/>
      <c r="J20" s="37"/>
    </row>
    <row r="22" spans="6:10" x14ac:dyDescent="0.3">
      <c r="G22" s="31"/>
    </row>
    <row r="24" spans="6:10" x14ac:dyDescent="0.3">
      <c r="J24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15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(бух)'!$L$153/1000</f>
        <v>4.4194999999999998E-2</v>
      </c>
      <c r="E6" s="14">
        <f>'[1]ор (бух)'!$L$177</f>
        <v>8050</v>
      </c>
      <c r="F6" s="15">
        <f t="shared" ref="F6" si="0">D6*E6/1000</f>
        <v>0.35576975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0.85546875" style="1" customWidth="1"/>
    <col min="3" max="3" width="31.8554687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16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(бух)'!$M$153/1000</f>
        <v>2.6057E-2</v>
      </c>
      <c r="E6" s="14">
        <f>'[1]ор (бух)'!$M$177</f>
        <v>8050</v>
      </c>
      <c r="F6" s="15">
        <f t="shared" ref="F6" si="0">D6*E6/1000</f>
        <v>0.20975885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28515625" style="1" customWidth="1"/>
    <col min="3" max="3" width="31.5703125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17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(бух)'!$N$153/1000</f>
        <v>1.5914999999999999E-2</v>
      </c>
      <c r="E6" s="14">
        <f>'[1]ор (бух)'!$N$177</f>
        <v>8050</v>
      </c>
      <c r="F6" s="15">
        <f t="shared" ref="F6" si="0">D6*E6/1000</f>
        <v>0.12811575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8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18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(бух)'!$Q$153/1000</f>
        <v>4.2983E-2</v>
      </c>
      <c r="E6" s="14">
        <f>'[1]ор (бух)'!$Q$177</f>
        <v>8050</v>
      </c>
      <c r="F6" s="15">
        <f t="shared" ref="F6" si="0">D6*E6/1000</f>
        <v>0.34601314999999999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19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(бух)'!$R$153/1000</f>
        <v>5.0790000000000002E-2</v>
      </c>
      <c r="E6" s="14">
        <f>'[1]ор (бух)'!$R$177</f>
        <v>8050</v>
      </c>
      <c r="F6" s="15">
        <f t="shared" ref="F6" si="0">D6*E6/1000</f>
        <v>0.40885950000000004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F6" sqref="F6"/>
    </sheetView>
  </sheetViews>
  <sheetFormatPr defaultRowHeight="16.5" x14ac:dyDescent="0.3"/>
  <cols>
    <col min="1" max="1" width="35" style="1" customWidth="1"/>
    <col min="2" max="2" width="29.85546875" style="1" customWidth="1"/>
    <col min="3" max="3" width="27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20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thickBot="1" x14ac:dyDescent="0.35">
      <c r="A6" s="11" t="s">
        <v>13</v>
      </c>
      <c r="B6" s="12" t="s">
        <v>11</v>
      </c>
      <c r="C6" s="13" t="s">
        <v>12</v>
      </c>
      <c r="D6" s="21">
        <f>'[1]ор (бух)'!$S$153/1000</f>
        <v>7.1760999999999991E-2</v>
      </c>
      <c r="E6" s="14">
        <f>'[1]ор (бух)'!$S$177</f>
        <v>8050</v>
      </c>
      <c r="F6" s="15">
        <f t="shared" ref="F6" si="0">D6*E6/1000</f>
        <v>0.57767604999999989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G15" sqref="G15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29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1210.925</v>
      </c>
      <c r="E6" s="24"/>
      <c r="F6" s="48">
        <f>G6/D6</f>
        <v>2.841709998554824</v>
      </c>
      <c r="G6" s="25">
        <v>3441.0976799999999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0.81899999999999995</v>
      </c>
      <c r="E7" s="24"/>
      <c r="F7" s="48">
        <f>G7/D7</f>
        <v>2.841709401709402</v>
      </c>
      <c r="G7" s="25">
        <v>2.3273600000000001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480.67500000000001</v>
      </c>
      <c r="E8" s="34"/>
      <c r="F8" s="49">
        <f>G8/D8</f>
        <v>7.2370999115826701E-2</v>
      </c>
      <c r="G8" s="35">
        <v>34.786929999999998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0.76900000000000002</v>
      </c>
      <c r="F9" s="47">
        <f>G9/E9</f>
        <v>203.25728218465537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>
        <f>Январь!D6+Январь!D7+Февраль!D6+Февраль!D7</f>
        <v>2631.1680000000001</v>
      </c>
      <c r="J13" s="30"/>
      <c r="K13" s="31"/>
    </row>
    <row r="14" spans="1:12" x14ac:dyDescent="0.3">
      <c r="G14" s="28">
        <f>Январь!G6+Январь!G7+Февраль!G6+Февраль!G7</f>
        <v>7107.7617799999998</v>
      </c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C26" sqref="C2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30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1297.9639999999999</v>
      </c>
      <c r="E6" s="24"/>
      <c r="F6" s="48">
        <f>G6/D6</f>
        <v>3.4484919997781143</v>
      </c>
      <c r="G6" s="25">
        <v>4476.01847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0.65300000000000002</v>
      </c>
      <c r="E7" s="24"/>
      <c r="F7" s="48">
        <f>G7/D7</f>
        <v>3.4484992343032155</v>
      </c>
      <c r="G7" s="25">
        <v>2.2518699999999998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34.786929999999998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156.30484999999999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17" sqref="D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31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1019.772</v>
      </c>
      <c r="E6" s="24"/>
      <c r="F6" s="48">
        <f>G6/D6</f>
        <v>2.9245230012198804</v>
      </c>
      <c r="G6" s="25">
        <v>2982.3466699999999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0.66900000000000004</v>
      </c>
      <c r="E7" s="24"/>
      <c r="F7" s="48">
        <f>G7/D7</f>
        <v>2.9245142002989533</v>
      </c>
      <c r="G7" s="25">
        <v>1.9564999999999999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1625.327</v>
      </c>
      <c r="E8" s="34"/>
      <c r="F8" s="49">
        <f>G8/D8</f>
        <v>8.1201998120993504E-2</v>
      </c>
      <c r="G8" s="35">
        <v>131.97980000000001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2.456</v>
      </c>
      <c r="F9" s="47">
        <f>G9/E9</f>
        <v>203.25728013029317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I16" sqref="I16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32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1106.3699999999999</v>
      </c>
      <c r="E6" s="24"/>
      <c r="F6" s="48">
        <f>G6/D6</f>
        <v>3.0941520015907882</v>
      </c>
      <c r="G6" s="25">
        <v>3423.2769499999999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0.77900000000000003</v>
      </c>
      <c r="E7" s="24"/>
      <c r="F7" s="48">
        <f>G7/D7</f>
        <v>3.0941591784338898</v>
      </c>
      <c r="G7" s="25">
        <v>2.4103500000000002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131.97980000000001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499.19988000000001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17" sqref="D1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33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923.77599999999995</v>
      </c>
      <c r="E6" s="24"/>
      <c r="F6" s="48">
        <f>G6/D6</f>
        <v>2.4786949974885686</v>
      </c>
      <c r="G6" s="25">
        <v>2289.7589499999999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0.58099999999999996</v>
      </c>
      <c r="E7" s="24"/>
      <c r="F7" s="48">
        <f>G7/D7</f>
        <v>2.4786919104991396</v>
      </c>
      <c r="G7" s="25">
        <v>1.4401200000000001</v>
      </c>
    </row>
    <row r="8" spans="1:12" s="40" customFormat="1" ht="35.25" customHeight="1" thickBot="1" x14ac:dyDescent="0.35">
      <c r="A8" s="38" t="s">
        <v>21</v>
      </c>
      <c r="B8" s="39" t="s">
        <v>22</v>
      </c>
      <c r="C8" s="39" t="s">
        <v>23</v>
      </c>
      <c r="D8" s="33">
        <v>0.253</v>
      </c>
      <c r="E8" s="34"/>
      <c r="F8" s="49">
        <f>G8/D8</f>
        <v>9.9999999999999985E-3</v>
      </c>
      <c r="G8" s="35">
        <v>2.5299999999999997E-3</v>
      </c>
      <c r="H8" s="40" t="s">
        <v>27</v>
      </c>
    </row>
    <row r="9" spans="1:12" s="40" customFormat="1" ht="35.25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1E-3</v>
      </c>
      <c r="F9" s="47">
        <f>G9/E9</f>
        <v>203.26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zoomScaleNormal="100" zoomScaleSheetLayoutView="80" workbookViewId="0">
      <selection activeCell="D7" sqref="D7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34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1032.9960000000001</v>
      </c>
      <c r="E6" s="24"/>
      <c r="F6" s="48">
        <f>G6/D6</f>
        <v>3.4539619998528548</v>
      </c>
      <c r="G6" s="25">
        <v>3567.92893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0.90300000000000002</v>
      </c>
      <c r="E7" s="24"/>
      <c r="F7" s="48">
        <f>G7/D7</f>
        <v>3.4539645625692139</v>
      </c>
      <c r="G7" s="25">
        <v>3.1189300000000002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2.5299999999999997E-3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tabSelected="1" zoomScaleNormal="100" zoomScaleSheetLayoutView="80" workbookViewId="0">
      <selection activeCell="D21" sqref="D21"/>
    </sheetView>
  </sheetViews>
  <sheetFormatPr defaultRowHeight="16.5" x14ac:dyDescent="0.3"/>
  <cols>
    <col min="1" max="1" width="35" style="1" customWidth="1"/>
    <col min="2" max="2" width="32.7109375" style="1" customWidth="1"/>
    <col min="3" max="3" width="31.42578125" style="1" customWidth="1"/>
    <col min="4" max="4" width="24.28515625" style="1" customWidth="1"/>
    <col min="5" max="5" width="17.140625" style="1" customWidth="1"/>
    <col min="6" max="6" width="18.42578125" style="1" customWidth="1"/>
    <col min="7" max="7" width="20.5703125" style="1" customWidth="1"/>
    <col min="8" max="8" width="18.140625" style="1" customWidth="1"/>
    <col min="9" max="9" width="9.140625" style="1"/>
    <col min="10" max="10" width="16" style="1" customWidth="1"/>
    <col min="11" max="11" width="16.28515625" style="1" customWidth="1"/>
    <col min="12" max="16384" width="9.140625" style="1"/>
  </cols>
  <sheetData>
    <row r="1" spans="1:12" x14ac:dyDescent="0.3">
      <c r="A1" s="5" t="s">
        <v>10</v>
      </c>
      <c r="G1" s="2"/>
      <c r="H1" s="2" t="s">
        <v>6</v>
      </c>
    </row>
    <row r="3" spans="1:12" ht="75" customHeight="1" x14ac:dyDescent="0.3">
      <c r="A3" s="50" t="s">
        <v>35</v>
      </c>
      <c r="B3" s="50"/>
      <c r="C3" s="50"/>
      <c r="D3" s="50"/>
      <c r="E3" s="50"/>
      <c r="F3" s="50"/>
      <c r="G3" s="50"/>
      <c r="H3" s="50"/>
    </row>
    <row r="4" spans="1:12" ht="18.75" thickBot="1" x14ac:dyDescent="0.35">
      <c r="A4" s="20" t="s">
        <v>8</v>
      </c>
      <c r="B4" s="6"/>
      <c r="C4" s="6"/>
      <c r="D4" s="6"/>
      <c r="E4" s="6"/>
      <c r="F4" s="6"/>
      <c r="G4" s="6"/>
    </row>
    <row r="5" spans="1:12" ht="50.25" customHeight="1" x14ac:dyDescent="0.3">
      <c r="A5" s="17" t="s">
        <v>0</v>
      </c>
      <c r="B5" s="18" t="s">
        <v>2</v>
      </c>
      <c r="C5" s="18" t="s">
        <v>3</v>
      </c>
      <c r="D5" s="18" t="s">
        <v>24</v>
      </c>
      <c r="E5" s="18" t="s">
        <v>26</v>
      </c>
      <c r="F5" s="18" t="s">
        <v>9</v>
      </c>
      <c r="G5" s="19" t="s">
        <v>25</v>
      </c>
      <c r="J5" s="30"/>
    </row>
    <row r="6" spans="1:12" ht="35.25" customHeight="1" thickBot="1" x14ac:dyDescent="0.35">
      <c r="A6" s="11" t="s">
        <v>21</v>
      </c>
      <c r="B6" s="23" t="s">
        <v>22</v>
      </c>
      <c r="C6" s="23" t="s">
        <v>23</v>
      </c>
      <c r="D6" s="27">
        <v>1036.511</v>
      </c>
      <c r="E6" s="24"/>
      <c r="F6" s="51">
        <f>G6/D6</f>
        <v>3.3036509983975084</v>
      </c>
      <c r="G6" s="25">
        <v>3424.2705999999998</v>
      </c>
    </row>
    <row r="7" spans="1:12" ht="35.25" customHeight="1" thickBot="1" x14ac:dyDescent="0.35">
      <c r="A7" s="11" t="s">
        <v>21</v>
      </c>
      <c r="B7" s="23" t="s">
        <v>22</v>
      </c>
      <c r="C7" s="23" t="s">
        <v>23</v>
      </c>
      <c r="D7" s="27">
        <v>0.222</v>
      </c>
      <c r="E7" s="24"/>
      <c r="F7" s="51">
        <f>G7/D7</f>
        <v>3.3036486486486485</v>
      </c>
      <c r="G7" s="25">
        <v>0.73341000000000001</v>
      </c>
    </row>
    <row r="8" spans="1:12" s="40" customFormat="1" ht="35.25" hidden="1" customHeight="1" thickBot="1" x14ac:dyDescent="0.35">
      <c r="A8" s="38" t="s">
        <v>21</v>
      </c>
      <c r="B8" s="39" t="s">
        <v>22</v>
      </c>
      <c r="C8" s="39" t="s">
        <v>23</v>
      </c>
      <c r="D8" s="33">
        <v>0</v>
      </c>
      <c r="E8" s="34"/>
      <c r="F8" s="49" t="e">
        <f>G8/D8</f>
        <v>#DIV/0!</v>
      </c>
      <c r="G8" s="35">
        <v>2.5299999999999997E-3</v>
      </c>
      <c r="H8" s="40" t="s">
        <v>27</v>
      </c>
    </row>
    <row r="9" spans="1:12" s="40" customFormat="1" ht="35.25" hidden="1" customHeight="1" thickBot="1" x14ac:dyDescent="0.35">
      <c r="A9" s="38" t="s">
        <v>21</v>
      </c>
      <c r="B9" s="39" t="s">
        <v>22</v>
      </c>
      <c r="C9" s="39" t="s">
        <v>23</v>
      </c>
      <c r="D9" s="33"/>
      <c r="E9" s="33">
        <v>0</v>
      </c>
      <c r="F9" s="47" t="e">
        <f>G9/E9</f>
        <v>#DIV/0!</v>
      </c>
      <c r="G9" s="35">
        <v>0.20326</v>
      </c>
      <c r="H9" s="40" t="s">
        <v>27</v>
      </c>
    </row>
    <row r="10" spans="1:12" x14ac:dyDescent="0.3">
      <c r="A10" s="1" t="s">
        <v>1</v>
      </c>
      <c r="B10" s="1" t="s">
        <v>7</v>
      </c>
      <c r="G10" s="31"/>
    </row>
    <row r="11" spans="1:12" x14ac:dyDescent="0.3">
      <c r="G11" s="44"/>
      <c r="J11" s="36"/>
      <c r="L11" s="3"/>
    </row>
    <row r="12" spans="1:12" x14ac:dyDescent="0.3">
      <c r="G12" s="30"/>
      <c r="J12" s="3"/>
      <c r="L12" s="3"/>
    </row>
    <row r="13" spans="1:12" x14ac:dyDescent="0.3">
      <c r="F13" s="26"/>
      <c r="G13" s="28"/>
      <c r="J13" s="30"/>
      <c r="K13" s="31"/>
    </row>
    <row r="14" spans="1:12" x14ac:dyDescent="0.3">
      <c r="G14" s="28"/>
      <c r="J14" s="31"/>
    </row>
    <row r="15" spans="1:12" x14ac:dyDescent="0.3">
      <c r="G15" s="29"/>
    </row>
    <row r="16" spans="1:12" x14ac:dyDescent="0.3">
      <c r="G16" s="26"/>
      <c r="J16" s="31"/>
    </row>
    <row r="17" spans="6:10" x14ac:dyDescent="0.3">
      <c r="F17" s="28"/>
      <c r="G17" s="32"/>
      <c r="J17" s="31"/>
    </row>
    <row r="18" spans="6:10" x14ac:dyDescent="0.3">
      <c r="G18" s="31"/>
      <c r="J18" s="37"/>
    </row>
    <row r="20" spans="6:10" x14ac:dyDescent="0.3">
      <c r="G20" s="31"/>
    </row>
    <row r="22" spans="6:10" x14ac:dyDescent="0.3">
      <c r="J22" s="31"/>
    </row>
  </sheetData>
  <mergeCells count="1">
    <mergeCell ref="A3:H3"/>
  </mergeCells>
  <pageMargins left="0.7" right="0.7" top="0.75" bottom="0.75" header="0.3" footer="0.3"/>
  <pageSetup paperSize="9" scale="48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view="pageBreakPreview" zoomScale="80" zoomScaleNormal="85" zoomScaleSheetLayoutView="80" workbookViewId="0">
      <selection activeCell="A4" sqref="A4"/>
    </sheetView>
  </sheetViews>
  <sheetFormatPr defaultRowHeight="16.5" x14ac:dyDescent="0.3"/>
  <cols>
    <col min="1" max="1" width="35" style="1" customWidth="1"/>
    <col min="2" max="2" width="31.140625" style="1" customWidth="1"/>
    <col min="3" max="3" width="29" style="1" customWidth="1"/>
    <col min="4" max="4" width="24.28515625" style="1" customWidth="1"/>
    <col min="5" max="5" width="18.42578125" style="1" customWidth="1"/>
    <col min="6" max="6" width="20.5703125" style="1" customWidth="1"/>
    <col min="7" max="7" width="18.140625" style="1" customWidth="1"/>
    <col min="8" max="16384" width="9.140625" style="1"/>
  </cols>
  <sheetData>
    <row r="1" spans="1:11" x14ac:dyDescent="0.3">
      <c r="A1" s="5" t="s">
        <v>10</v>
      </c>
      <c r="F1" s="2"/>
      <c r="G1" s="2" t="s">
        <v>6</v>
      </c>
    </row>
    <row r="3" spans="1:11" ht="75" customHeight="1" x14ac:dyDescent="0.3">
      <c r="A3" s="50" t="s">
        <v>14</v>
      </c>
      <c r="B3" s="50"/>
      <c r="C3" s="50"/>
      <c r="D3" s="50"/>
      <c r="E3" s="50"/>
      <c r="F3" s="50"/>
      <c r="G3" s="50"/>
    </row>
    <row r="4" spans="1:11" ht="18.75" thickBot="1" x14ac:dyDescent="0.35">
      <c r="A4" s="20" t="s">
        <v>8</v>
      </c>
      <c r="B4" s="6"/>
      <c r="C4" s="6"/>
      <c r="D4" s="6"/>
      <c r="E4" s="6"/>
      <c r="F4" s="6"/>
    </row>
    <row r="5" spans="1:11" ht="50.25" customHeight="1" x14ac:dyDescent="0.3">
      <c r="A5" s="17" t="s">
        <v>0</v>
      </c>
      <c r="B5" s="18" t="s">
        <v>2</v>
      </c>
      <c r="C5" s="18" t="s">
        <v>3</v>
      </c>
      <c r="D5" s="18" t="s">
        <v>4</v>
      </c>
      <c r="E5" s="18" t="s">
        <v>9</v>
      </c>
      <c r="F5" s="19" t="s">
        <v>5</v>
      </c>
    </row>
    <row r="6" spans="1:11" ht="29.25" customHeight="1" x14ac:dyDescent="0.3">
      <c r="A6" s="4" t="s">
        <v>13</v>
      </c>
      <c r="B6" s="7" t="s">
        <v>11</v>
      </c>
      <c r="C6" s="8" t="s">
        <v>12</v>
      </c>
      <c r="D6" s="22">
        <f>'[1]ор (бух)'!$I$153/1000</f>
        <v>3.3460999999999998E-2</v>
      </c>
      <c r="E6" s="9">
        <f>'[1]ор (бух)'!$I$177</f>
        <v>8050</v>
      </c>
      <c r="F6" s="10">
        <f t="shared" ref="F6" si="0">D6*E6/1000</f>
        <v>0.26936104999999999</v>
      </c>
    </row>
    <row r="7" spans="1:11" ht="30" customHeight="1" x14ac:dyDescent="0.3">
      <c r="E7" s="16"/>
      <c r="F7" s="3"/>
      <c r="G7" s="3"/>
    </row>
    <row r="8" spans="1:11" x14ac:dyDescent="0.3">
      <c r="A8" s="1" t="s">
        <v>1</v>
      </c>
      <c r="B8" s="1" t="s">
        <v>7</v>
      </c>
    </row>
    <row r="9" spans="1:11" x14ac:dyDescent="0.3">
      <c r="I9" s="3"/>
      <c r="K9" s="3"/>
    </row>
    <row r="10" spans="1:11" x14ac:dyDescent="0.3">
      <c r="I10" s="3"/>
      <c r="K10" s="3"/>
    </row>
  </sheetData>
  <mergeCells count="1">
    <mergeCell ref="A3:G3"/>
  </mergeCells>
  <pageMargins left="0.7" right="0.7" top="0.75" bottom="0.75" header="0.3" footer="0.3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15</vt:i4>
      </vt:variant>
    </vt:vector>
  </HeadingPairs>
  <TitlesOfParts>
    <vt:vector size="15" baseType="lpstr">
      <vt:lpstr>Январь</vt:lpstr>
      <vt:lpstr>Февраль</vt:lpstr>
      <vt:lpstr>Март</vt:lpstr>
      <vt:lpstr>Апрель</vt:lpstr>
      <vt:lpstr>Май</vt:lpstr>
      <vt:lpstr>Июнь</vt:lpstr>
      <vt:lpstr>Июль </vt:lpstr>
      <vt:lpstr>Август</vt:lpstr>
      <vt:lpstr>июнь 2015</vt:lpstr>
      <vt:lpstr>июль 2015</vt:lpstr>
      <vt:lpstr>август 2015</vt:lpstr>
      <vt:lpstr>сентябрь 2015</vt:lpstr>
      <vt:lpstr>октябрь 2015</vt:lpstr>
      <vt:lpstr>ноябрь 2015</vt:lpstr>
      <vt:lpstr>декабрь 2015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Рогалёва Н.В.</dc:creator>
  <cp:lastModifiedBy>Черепашкина Наталья Юрьевна</cp:lastModifiedBy>
  <dcterms:created xsi:type="dcterms:W3CDTF">2015-04-01T08:30:50Z</dcterms:created>
  <dcterms:modified xsi:type="dcterms:W3CDTF">2022-09-13T08:58:33Z</dcterms:modified>
</cp:coreProperties>
</file>