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320" windowHeight="7635" tabRatio="294"/>
  </bookViews>
  <sheets>
    <sheet name="2017 год факт 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7" i="4" l="1"/>
  <c r="F7" i="4"/>
  <c r="G7" i="4"/>
  <c r="E8" i="4"/>
  <c r="F8" i="4"/>
  <c r="G8" i="4"/>
  <c r="D8" i="4"/>
  <c r="D7" i="4"/>
  <c r="E19" i="4"/>
  <c r="G18" i="4"/>
  <c r="F18" i="4"/>
  <c r="E18" i="4"/>
  <c r="D18" i="4"/>
  <c r="F31" i="4"/>
  <c r="F20" i="4" s="1"/>
  <c r="E20" i="4"/>
  <c r="G20" i="4"/>
  <c r="D20" i="4"/>
  <c r="D43" i="4"/>
  <c r="C22" i="4"/>
  <c r="C23" i="4"/>
  <c r="C24" i="4"/>
  <c r="C25" i="4"/>
  <c r="C26" i="4"/>
  <c r="C27" i="4"/>
  <c r="C28" i="4"/>
  <c r="C29" i="4"/>
  <c r="C30" i="4"/>
  <c r="F37" i="4"/>
  <c r="G37" i="4"/>
  <c r="F38" i="4"/>
  <c r="G38" i="4"/>
  <c r="E38" i="4"/>
  <c r="E37" i="4"/>
  <c r="E35" i="4"/>
  <c r="F35" i="4"/>
  <c r="G35" i="4"/>
  <c r="D35" i="4"/>
  <c r="D45" i="4"/>
  <c r="E45" i="4"/>
  <c r="F45" i="4"/>
  <c r="G45" i="4"/>
  <c r="D46" i="4"/>
  <c r="E46" i="4"/>
  <c r="F46" i="4"/>
  <c r="G46" i="4"/>
  <c r="D47" i="4"/>
  <c r="E47" i="4"/>
  <c r="F47" i="4"/>
  <c r="G47" i="4"/>
  <c r="D48" i="4"/>
  <c r="E48" i="4"/>
  <c r="F48" i="4"/>
  <c r="G48" i="4"/>
  <c r="D49" i="4"/>
  <c r="E49" i="4"/>
  <c r="F49" i="4"/>
  <c r="G49" i="4"/>
  <c r="D50" i="4"/>
  <c r="E50" i="4"/>
  <c r="F50" i="4"/>
  <c r="G50" i="4"/>
  <c r="D51" i="4"/>
  <c r="E51" i="4"/>
  <c r="F51" i="4"/>
  <c r="G51" i="4"/>
  <c r="D52" i="4"/>
  <c r="E52" i="4"/>
  <c r="F52" i="4"/>
  <c r="G52" i="4"/>
  <c r="D53" i="4"/>
  <c r="E53" i="4"/>
  <c r="F53" i="4"/>
  <c r="G53" i="4"/>
  <c r="D54" i="4"/>
  <c r="E54" i="4"/>
  <c r="G54" i="4"/>
  <c r="E44" i="4"/>
  <c r="F44" i="4"/>
  <c r="G44" i="4"/>
  <c r="D44" i="4"/>
  <c r="E30" i="4"/>
  <c r="E29" i="4"/>
  <c r="D28" i="4"/>
  <c r="E27" i="4"/>
  <c r="F26" i="4"/>
  <c r="E25" i="4"/>
  <c r="D25" i="4"/>
  <c r="E24" i="4"/>
  <c r="F23" i="4"/>
  <c r="F22" i="4"/>
  <c r="E22" i="4"/>
  <c r="D22" i="4"/>
  <c r="F21" i="4"/>
  <c r="F54" i="4" l="1"/>
  <c r="C54" i="4" s="1"/>
  <c r="C31" i="4"/>
  <c r="F17" i="4" l="1"/>
  <c r="D17" i="4"/>
  <c r="F16" i="4"/>
  <c r="F13" i="4"/>
  <c r="G13" i="4"/>
  <c r="E13" i="4"/>
  <c r="G12" i="4"/>
  <c r="F12" i="4"/>
  <c r="E12" i="4"/>
  <c r="D12" i="4"/>
  <c r="F36" i="4" l="1"/>
  <c r="E36" i="4"/>
  <c r="G36" i="4"/>
  <c r="D37" i="4"/>
  <c r="D36" i="4" s="1"/>
  <c r="D38" i="4"/>
  <c r="D39" i="4"/>
  <c r="E39" i="4"/>
  <c r="G39" i="4"/>
  <c r="E40" i="4"/>
  <c r="G40" i="4"/>
  <c r="D42" i="4"/>
  <c r="F42" i="4"/>
  <c r="G42" i="4"/>
  <c r="F41" i="4" l="1"/>
  <c r="E41" i="4"/>
  <c r="E42" i="4"/>
  <c r="D13" i="4"/>
  <c r="G41" i="4"/>
  <c r="D41" i="4"/>
  <c r="F40" i="4"/>
  <c r="D40" i="4"/>
  <c r="C60" i="4"/>
  <c r="C59" i="4"/>
  <c r="C7" i="4"/>
  <c r="C45" i="4"/>
  <c r="C46" i="4"/>
  <c r="C47" i="4"/>
  <c r="C48" i="4"/>
  <c r="C49" i="4"/>
  <c r="C50" i="4"/>
  <c r="C51" i="4"/>
  <c r="C52" i="4"/>
  <c r="C53" i="4"/>
  <c r="C44" i="4"/>
  <c r="C21" i="4"/>
  <c r="E43" i="4"/>
  <c r="F43" i="4"/>
  <c r="G43" i="4"/>
  <c r="C41" i="4" l="1"/>
  <c r="E34" i="4"/>
  <c r="E33" i="4" s="1"/>
  <c r="C19" i="4"/>
  <c r="C38" i="4"/>
  <c r="F39" i="4"/>
  <c r="C39" i="4" s="1"/>
  <c r="C20" i="4"/>
  <c r="C61" i="4"/>
  <c r="C8" i="4"/>
  <c r="C40" i="4"/>
  <c r="D34" i="4"/>
  <c r="C37" i="4"/>
  <c r="C36" i="4"/>
  <c r="C43" i="4"/>
  <c r="C42" i="4"/>
  <c r="C16" i="4"/>
  <c r="D11" i="4"/>
  <c r="E11" i="4"/>
  <c r="C15" i="4"/>
  <c r="C14" i="4"/>
  <c r="C18" i="4"/>
  <c r="C17" i="4"/>
  <c r="C12" i="4"/>
  <c r="E10" i="4" l="1"/>
  <c r="E56" i="4" s="1"/>
  <c r="F34" i="4"/>
  <c r="F33" i="4" s="1"/>
  <c r="D33" i="4"/>
  <c r="G34" i="4"/>
  <c r="G33" i="4" s="1"/>
  <c r="C35" i="4"/>
  <c r="G11" i="4"/>
  <c r="G10" i="4" s="1"/>
  <c r="G56" i="4" s="1"/>
  <c r="C13" i="4"/>
  <c r="F11" i="4"/>
  <c r="D10" i="4"/>
  <c r="D56" i="4" s="1"/>
  <c r="F10" i="4" l="1"/>
  <c r="F56" i="4" s="1"/>
  <c r="C56" i="4" s="1"/>
  <c r="C11" i="4"/>
  <c r="C33" i="4"/>
  <c r="C34" i="4"/>
  <c r="C57" i="4"/>
  <c r="C10" i="4" l="1"/>
</calcChain>
</file>

<file path=xl/sharedStrings.xml><?xml version="1.0" encoding="utf-8"?>
<sst xmlns="http://schemas.openxmlformats.org/spreadsheetml/2006/main" count="68" uniqueCount="45">
  <si>
    <t>№ п/п</t>
  </si>
  <si>
    <t>Наименование показателя</t>
  </si>
  <si>
    <t>Всего</t>
  </si>
  <si>
    <t>ВН</t>
  </si>
  <si>
    <t>СН1</t>
  </si>
  <si>
    <t>СН2</t>
  </si>
  <si>
    <t>НН</t>
  </si>
  <si>
    <t>То же в %</t>
  </si>
  <si>
    <t>1.</t>
  </si>
  <si>
    <t>2.</t>
  </si>
  <si>
    <t xml:space="preserve"> Электрическая энергия, тыс.кВт.ч</t>
  </si>
  <si>
    <t xml:space="preserve"> Мощность, МВт</t>
  </si>
  <si>
    <t>Потери электроэнергии в сетях</t>
  </si>
  <si>
    <t>Отпуск электроэнергии в сеть</t>
  </si>
  <si>
    <t>Отпуск электроэнергии из сети</t>
  </si>
  <si>
    <t>3.</t>
  </si>
  <si>
    <t>ОАО "СамараЭнерго"</t>
  </si>
  <si>
    <t>КЖД РЖД СП Энергосбыт</t>
  </si>
  <si>
    <t>Прочие потребители</t>
  </si>
  <si>
    <t>Сетевые организации</t>
  </si>
  <si>
    <t>ФГУ ГНП РКЦ ЦСКБ-Прогресс</t>
  </si>
  <si>
    <t>ООО "ТольяттиЭнергоСбыт"</t>
  </si>
  <si>
    <t>ЗАО "Самарская Сетевая Компания"</t>
  </si>
  <si>
    <t>Объем переданной электроэнергии</t>
  </si>
  <si>
    <t>МУП "Похвистневоэнерго"</t>
  </si>
  <si>
    <t>ООО "Эл-Транзит Плюс"</t>
  </si>
  <si>
    <t>ОАО "МРСК Волги"</t>
  </si>
  <si>
    <t>4.</t>
  </si>
  <si>
    <t>4.1</t>
  </si>
  <si>
    <t>Население в том числе</t>
  </si>
  <si>
    <t>население село</t>
  </si>
  <si>
    <t>население город</t>
  </si>
  <si>
    <t>ООО "Русэнергоресурс"</t>
  </si>
  <si>
    <t>ООО РН-Энерго</t>
  </si>
  <si>
    <t>ОАО "Похвистневоэнерго"</t>
  </si>
  <si>
    <t>ООО " Сетевая компания"</t>
  </si>
  <si>
    <t>ООО Транснефтьэлектросетьсервис</t>
  </si>
  <si>
    <t>ООО"ДМТ"</t>
  </si>
  <si>
    <t>ООО "Транснефтьэлектросетьсервис"</t>
  </si>
  <si>
    <t>ООО "СамараСеть"</t>
  </si>
  <si>
    <t>Баланс электроэнергии на 2017 год</t>
  </si>
  <si>
    <t>ООО "РУСЭНЕРГОСБЫТ"</t>
  </si>
  <si>
    <t>АО "РКЦ "Прогресс"</t>
  </si>
  <si>
    <t>ООО"Энергосервис"</t>
  </si>
  <si>
    <t>ООО "ЭНЕРГОХОЛДИНГ"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</si>
</sst>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0"/>
    <numFmt numFmtId="165" formatCode="#,##0.0000"/>
    <numFmt numFmtId="166" formatCode="0.00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9"/>
      <name val="Tahoma"/>
      <family val="2"/>
      <charset val="204"/>
    </font>
    <font>
      <sz val="10"/>
      <name val="Arial"/>
      <family val="2"/>
      <charset val="204"/>
    </font>
    <font>
      <b/>
      <sz val="9"/>
      <name val="Tahoma"/>
      <family val="2"/>
      <charset val="204"/>
    </font>
    <font>
      <b/>
      <sz val="10"/>
      <name val="Arial"/>
      <family val="2"/>
      <charset val="204"/>
    </font>
    <font>
      <i/>
      <sz val="9"/>
      <name val="Arial Cyr"/>
      <charset val="204"/>
    </font>
    <font>
      <i/>
      <sz val="9"/>
      <name val="Arial"/>
      <family val="2"/>
      <charset val="204"/>
    </font>
    <font>
      <b/>
      <sz val="10"/>
      <name val="Arial Cyr"/>
      <charset val="204"/>
    </font>
    <font>
      <sz val="8"/>
      <name val="Arial"/>
      <family val="2"/>
      <charset val="204"/>
    </font>
    <font>
      <i/>
      <sz val="8"/>
      <name val="Arial Cyr"/>
      <charset val="204"/>
    </font>
    <font>
      <i/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1" applyBorder="0">
      <alignment horizontal="center" vertical="center" wrapText="1"/>
    </xf>
    <xf numFmtId="49" fontId="2" fillId="0" borderId="0" applyBorder="0">
      <alignment vertical="top"/>
    </xf>
    <xf numFmtId="0" fontId="3" fillId="0" borderId="0"/>
  </cellStyleXfs>
  <cellXfs count="45">
    <xf numFmtId="0" fontId="0" fillId="0" borderId="0" xfId="0"/>
    <xf numFmtId="0" fontId="3" fillId="0" borderId="0" xfId="3" applyFont="1" applyFill="1" applyBorder="1" applyAlignment="1" applyProtection="1">
      <alignment vertical="center"/>
    </xf>
    <xf numFmtId="0" fontId="3" fillId="0" borderId="0" xfId="0" applyFont="1" applyFill="1"/>
    <xf numFmtId="0" fontId="3" fillId="0" borderId="0" xfId="3" applyFont="1" applyFill="1" applyBorder="1" applyAlignment="1" applyProtection="1">
      <alignment horizontal="center" vertical="center"/>
    </xf>
    <xf numFmtId="49" fontId="5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5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vertical="center"/>
    </xf>
    <xf numFmtId="49" fontId="3" fillId="0" borderId="2" xfId="3" applyNumberFormat="1" applyFont="1" applyFill="1" applyBorder="1" applyAlignment="1" applyProtection="1">
      <alignment horizontal="center" vertical="center"/>
    </xf>
    <xf numFmtId="0" fontId="3" fillId="0" borderId="0" xfId="3" applyFont="1" applyFill="1" applyAlignment="1" applyProtection="1">
      <alignment horizontal="center" vertical="center"/>
    </xf>
    <xf numFmtId="49" fontId="8" fillId="0" borderId="2" xfId="3" applyNumberFormat="1" applyFont="1" applyFill="1" applyBorder="1" applyAlignment="1" applyProtection="1">
      <alignment horizontal="center" vertical="center"/>
    </xf>
    <xf numFmtId="0" fontId="8" fillId="0" borderId="0" xfId="0" applyFont="1" applyFill="1"/>
    <xf numFmtId="49" fontId="1" fillId="0" borderId="2" xfId="3" applyNumberFormat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3" fillId="2" borderId="2" xfId="3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164" fontId="3" fillId="2" borderId="2" xfId="0" applyNumberFormat="1" applyFont="1" applyFill="1" applyBorder="1" applyAlignment="1" applyProtection="1">
      <alignment horizontal="right" vertical="center"/>
      <protection locked="0"/>
    </xf>
    <xf numFmtId="0" fontId="6" fillId="2" borderId="2" xfId="3" applyFont="1" applyFill="1" applyBorder="1" applyAlignment="1" applyProtection="1">
      <alignment horizontal="left" vertical="center" wrapText="1"/>
    </xf>
    <xf numFmtId="0" fontId="3" fillId="2" borderId="2" xfId="3" applyFont="1" applyFill="1" applyBorder="1" applyAlignment="1" applyProtection="1">
      <alignment horizontal="left" vertical="center" wrapText="1" indent="2"/>
    </xf>
    <xf numFmtId="4" fontId="3" fillId="2" borderId="2" xfId="0" applyNumberFormat="1" applyFont="1" applyFill="1" applyBorder="1" applyAlignment="1" applyProtection="1">
      <alignment horizontal="right" vertical="center"/>
      <protection locked="0"/>
    </xf>
    <xf numFmtId="165" fontId="3" fillId="2" borderId="2" xfId="0" applyNumberFormat="1" applyFont="1" applyFill="1" applyBorder="1" applyAlignment="1" applyProtection="1">
      <alignment horizontal="right" vertical="center"/>
      <protection locked="0"/>
    </xf>
    <xf numFmtId="166" fontId="3" fillId="0" borderId="0" xfId="3" applyNumberFormat="1" applyFont="1" applyFill="1" applyAlignment="1" applyProtection="1">
      <alignment vertical="center"/>
    </xf>
    <xf numFmtId="165" fontId="5" fillId="2" borderId="2" xfId="0" applyNumberFormat="1" applyFont="1" applyFill="1" applyBorder="1" applyAlignment="1" applyProtection="1">
      <alignment horizontal="right" vertical="center"/>
      <protection locked="0"/>
    </xf>
    <xf numFmtId="165" fontId="7" fillId="2" borderId="2" xfId="0" applyNumberFormat="1" applyFont="1" applyFill="1" applyBorder="1" applyAlignment="1" applyProtection="1">
      <alignment horizontal="right" vertical="center"/>
      <protection locked="0"/>
    </xf>
    <xf numFmtId="165" fontId="8" fillId="2" borderId="2" xfId="0" applyNumberFormat="1" applyFont="1" applyFill="1" applyBorder="1"/>
    <xf numFmtId="165" fontId="7" fillId="2" borderId="2" xfId="0" applyNumberFormat="1" applyFont="1" applyFill="1" applyBorder="1"/>
    <xf numFmtId="165" fontId="7" fillId="0" borderId="2" xfId="0" applyNumberFormat="1" applyFont="1" applyFill="1" applyBorder="1" applyAlignment="1" applyProtection="1">
      <alignment horizontal="right" vertical="center"/>
      <protection locked="0"/>
    </xf>
    <xf numFmtId="165" fontId="5" fillId="0" borderId="0" xfId="0" applyNumberFormat="1" applyFont="1" applyFill="1"/>
    <xf numFmtId="165" fontId="3" fillId="0" borderId="0" xfId="0" applyNumberFormat="1" applyFont="1" applyFill="1"/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0" fontId="5" fillId="2" borderId="2" xfId="3" applyFont="1" applyFill="1" applyBorder="1" applyAlignment="1" applyProtection="1">
      <alignment horizontal="center" vertical="center" wrapText="1"/>
    </xf>
    <xf numFmtId="0" fontId="8" fillId="2" borderId="2" xfId="3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 wrapText="1"/>
    </xf>
    <xf numFmtId="11" fontId="3" fillId="0" borderId="0" xfId="0" applyNumberFormat="1" applyFont="1" applyFill="1"/>
    <xf numFmtId="0" fontId="5" fillId="0" borderId="0" xfId="0" applyFont="1" applyFill="1" applyBorder="1" applyAlignment="1" applyProtection="1">
      <alignment horizontal="left" vertical="center"/>
    </xf>
    <xf numFmtId="49" fontId="9" fillId="0" borderId="2" xfId="3" applyNumberFormat="1" applyFont="1" applyFill="1" applyBorder="1" applyAlignment="1" applyProtection="1">
      <alignment horizontal="center" vertical="center"/>
    </xf>
    <xf numFmtId="0" fontId="10" fillId="2" borderId="2" xfId="3" applyFont="1" applyFill="1" applyBorder="1" applyAlignment="1" applyProtection="1">
      <alignment horizontal="left" vertical="center" wrapText="1"/>
    </xf>
    <xf numFmtId="165" fontId="11" fillId="2" borderId="2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Fill="1"/>
    <xf numFmtId="0" fontId="1" fillId="2" borderId="2" xfId="3" applyFont="1" applyFill="1" applyBorder="1" applyAlignment="1" applyProtection="1">
      <alignment horizontal="left" vertical="center" wrapText="1"/>
    </xf>
    <xf numFmtId="165" fontId="1" fillId="2" borderId="2" xfId="0" applyNumberFormat="1" applyFont="1" applyFill="1" applyBorder="1" applyAlignment="1" applyProtection="1">
      <alignment horizontal="right" vertical="center"/>
      <protection locked="0"/>
    </xf>
    <xf numFmtId="164" fontId="1" fillId="2" borderId="2" xfId="0" applyNumberFormat="1" applyFont="1" applyFill="1" applyBorder="1" applyAlignment="1" applyProtection="1">
      <alignment horizontal="right" vertical="center"/>
      <protection locked="0"/>
    </xf>
    <xf numFmtId="4" fontId="1" fillId="2" borderId="2" xfId="0" applyNumberFormat="1" applyFont="1" applyFill="1" applyBorder="1" applyAlignment="1" applyProtection="1">
      <alignment horizontal="right" vertical="center"/>
      <protection locked="0"/>
    </xf>
  </cellXfs>
  <cellStyles count="4">
    <cellStyle name="ЗаголовокСтолбца" xfId="1"/>
    <cellStyle name="Обычный" xfId="0" builtinId="0"/>
    <cellStyle name="Обычный_20E2" xfId="2"/>
    <cellStyle name="Обычный_PREDEL.2008.UNKNOWN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69;&#1050;-&#1055;&#1056;&#1048;&#1051;&#1054;&#1046;&#1045;&#1053;&#1048;&#1045;%203%202017%20&#1057;&#1053;&#104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16">
          <cell r="C16">
            <v>604.98</v>
          </cell>
          <cell r="F16">
            <v>278.31299999999999</v>
          </cell>
          <cell r="I16">
            <v>1444.5250000000001</v>
          </cell>
          <cell r="L16">
            <v>12.151999999999999</v>
          </cell>
        </row>
        <row r="17">
          <cell r="C17">
            <v>2021.124</v>
          </cell>
          <cell r="I17">
            <v>264.65499999999997</v>
          </cell>
        </row>
        <row r="19">
          <cell r="C19">
            <v>169.358</v>
          </cell>
          <cell r="F19">
            <v>682.52499999999998</v>
          </cell>
          <cell r="I19">
            <v>843.95500000000004</v>
          </cell>
          <cell r="L19">
            <v>21.716999999999999</v>
          </cell>
        </row>
        <row r="20">
          <cell r="C20">
            <v>10927.074000000001</v>
          </cell>
          <cell r="F20">
            <v>50.472000000000001</v>
          </cell>
        </row>
        <row r="21">
          <cell r="C21">
            <v>3629.9430000000002</v>
          </cell>
          <cell r="F21">
            <v>6274.8729999999996</v>
          </cell>
          <cell r="I21">
            <v>3273.2370000000001</v>
          </cell>
        </row>
        <row r="22">
          <cell r="I22">
            <v>19.763999999999999</v>
          </cell>
        </row>
        <row r="23">
          <cell r="I23">
            <v>0.11600000000000001</v>
          </cell>
        </row>
        <row r="24">
          <cell r="I24">
            <v>1.6</v>
          </cell>
        </row>
        <row r="25">
          <cell r="F25">
            <v>50.947000000000003</v>
          </cell>
        </row>
        <row r="26">
          <cell r="F26">
            <v>0.245</v>
          </cell>
        </row>
        <row r="27">
          <cell r="C27">
            <v>397.065</v>
          </cell>
        </row>
        <row r="28">
          <cell r="C28">
            <v>427.93</v>
          </cell>
          <cell r="I28">
            <v>11.206</v>
          </cell>
        </row>
        <row r="29">
          <cell r="F29">
            <v>82.665999999999997</v>
          </cell>
        </row>
        <row r="30">
          <cell r="F30">
            <v>4.2210000000000001</v>
          </cell>
        </row>
        <row r="31">
          <cell r="I31">
            <v>89</v>
          </cell>
        </row>
        <row r="32">
          <cell r="F32">
            <v>111.55</v>
          </cell>
        </row>
      </sheetData>
      <sheetData sheetId="1">
        <row r="16">
          <cell r="C16">
            <v>551.59199999999998</v>
          </cell>
          <cell r="F16">
            <v>265.78800000000001</v>
          </cell>
          <cell r="I16">
            <v>1483.047</v>
          </cell>
          <cell r="L16">
            <v>13.227</v>
          </cell>
        </row>
        <row r="17">
          <cell r="C17">
            <v>1843.992</v>
          </cell>
          <cell r="I17">
            <v>253.423</v>
          </cell>
        </row>
        <row r="19">
          <cell r="C19">
            <v>153.185</v>
          </cell>
          <cell r="F19">
            <v>448.88</v>
          </cell>
          <cell r="I19">
            <v>976.60799999999995</v>
          </cell>
          <cell r="L19">
            <v>20.803999999999998</v>
          </cell>
        </row>
        <row r="20">
          <cell r="C20">
            <v>10011.313</v>
          </cell>
          <cell r="F20">
            <v>129.32900000000001</v>
          </cell>
        </row>
        <row r="21">
          <cell r="C21">
            <v>3266.2310000000002</v>
          </cell>
          <cell r="F21">
            <v>6013.777</v>
          </cell>
          <cell r="I21">
            <v>2935.05</v>
          </cell>
        </row>
        <row r="22">
          <cell r="I22">
            <v>19.082000000000001</v>
          </cell>
        </row>
        <row r="23">
          <cell r="I23">
            <v>0.126</v>
          </cell>
        </row>
        <row r="24">
          <cell r="I24">
            <v>1.4339999999999999</v>
          </cell>
        </row>
        <row r="25">
          <cell r="F25">
            <v>51.149000000000001</v>
          </cell>
        </row>
        <row r="26">
          <cell r="F26">
            <v>0.125</v>
          </cell>
        </row>
        <row r="27">
          <cell r="C27">
            <v>377.01600000000002</v>
          </cell>
        </row>
        <row r="28">
          <cell r="C28">
            <v>384.71</v>
          </cell>
          <cell r="I28">
            <v>10.036</v>
          </cell>
        </row>
        <row r="29">
          <cell r="F29">
            <v>37.222000000000001</v>
          </cell>
        </row>
        <row r="30">
          <cell r="F30">
            <v>0</v>
          </cell>
        </row>
        <row r="31">
          <cell r="I31">
            <v>45.75</v>
          </cell>
        </row>
        <row r="32">
          <cell r="F32">
            <v>0</v>
          </cell>
        </row>
      </sheetData>
      <sheetData sheetId="2">
        <row r="16">
          <cell r="C16">
            <v>597.20399999999995</v>
          </cell>
          <cell r="F16">
            <v>263.99599999999998</v>
          </cell>
          <cell r="I16">
            <v>1278.5519999999999</v>
          </cell>
          <cell r="L16">
            <v>10.651</v>
          </cell>
        </row>
        <row r="17">
          <cell r="C17">
            <v>2033.8679999999999</v>
          </cell>
          <cell r="I17">
            <v>222.893</v>
          </cell>
        </row>
        <row r="19">
          <cell r="C19">
            <v>164.00399999999999</v>
          </cell>
          <cell r="F19">
            <v>462.95699999999999</v>
          </cell>
          <cell r="I19">
            <v>988.72699999999998</v>
          </cell>
          <cell r="L19">
            <v>19.571999999999999</v>
          </cell>
        </row>
        <row r="20">
          <cell r="C20">
            <v>9808.9560000000001</v>
          </cell>
          <cell r="F20">
            <v>45.134999999999998</v>
          </cell>
        </row>
        <row r="21">
          <cell r="C21">
            <v>3226.998</v>
          </cell>
          <cell r="F21">
            <v>5954.3180000000002</v>
          </cell>
          <cell r="I21">
            <v>2856.1179999999999</v>
          </cell>
        </row>
        <row r="22">
          <cell r="I22">
            <v>19.050999999999998</v>
          </cell>
        </row>
        <row r="23">
          <cell r="I23">
            <v>0.151</v>
          </cell>
        </row>
        <row r="24">
          <cell r="I24">
            <v>1.7190000000000001</v>
          </cell>
        </row>
        <row r="25">
          <cell r="F25">
            <v>37.340000000000003</v>
          </cell>
        </row>
        <row r="26">
          <cell r="F26">
            <v>0.17</v>
          </cell>
        </row>
        <row r="27">
          <cell r="C27">
            <v>388.05099999999999</v>
          </cell>
        </row>
        <row r="28">
          <cell r="C28">
            <v>392.96100000000001</v>
          </cell>
          <cell r="I28">
            <v>11.106999999999999</v>
          </cell>
        </row>
        <row r="29">
          <cell r="F29">
            <v>60.884999999999998</v>
          </cell>
        </row>
        <row r="30">
          <cell r="F30">
            <v>34.343000000000004</v>
          </cell>
        </row>
        <row r="31">
          <cell r="I31">
            <v>60.295999999999999</v>
          </cell>
        </row>
        <row r="32">
          <cell r="F32">
            <v>0</v>
          </cell>
        </row>
      </sheetData>
      <sheetData sheetId="3">
        <row r="16">
          <cell r="C16">
            <v>622.79999999999995</v>
          </cell>
          <cell r="F16">
            <v>254.45699999999999</v>
          </cell>
          <cell r="I16">
            <v>1131.9580000000001</v>
          </cell>
          <cell r="L16">
            <v>7.0650000000000004</v>
          </cell>
        </row>
        <row r="17">
          <cell r="C17">
            <v>2064.9</v>
          </cell>
          <cell r="I17">
            <v>175.92</v>
          </cell>
        </row>
        <row r="19">
          <cell r="C19">
            <v>143.50700000000001</v>
          </cell>
          <cell r="F19">
            <v>362.21300000000002</v>
          </cell>
          <cell r="I19">
            <v>962.09900000000005</v>
          </cell>
          <cell r="L19">
            <v>16.771000000000001</v>
          </cell>
        </row>
        <row r="20">
          <cell r="C20">
            <v>8607.2999999999993</v>
          </cell>
          <cell r="F20">
            <v>38.220999999999997</v>
          </cell>
        </row>
        <row r="21">
          <cell r="C21">
            <v>2759.2280000000001</v>
          </cell>
          <cell r="F21">
            <v>6548.5469999999996</v>
          </cell>
          <cell r="I21">
            <v>2447.6469999999999</v>
          </cell>
        </row>
        <row r="22">
          <cell r="I22">
            <v>18.498999999999999</v>
          </cell>
        </row>
        <row r="23">
          <cell r="I23">
            <v>0.10299999999999999</v>
          </cell>
        </row>
        <row r="24">
          <cell r="I24">
            <v>1.3839999999999999</v>
          </cell>
        </row>
        <row r="25">
          <cell r="F25">
            <v>47.222000000000001</v>
          </cell>
        </row>
        <row r="26">
          <cell r="F26">
            <v>0.121</v>
          </cell>
        </row>
        <row r="27">
          <cell r="C27">
            <v>329.58699999999999</v>
          </cell>
        </row>
        <row r="28">
          <cell r="C28">
            <v>386.20299999999997</v>
          </cell>
          <cell r="I28">
            <v>6.0860000000000003</v>
          </cell>
        </row>
        <row r="29">
          <cell r="F29">
            <v>43.944000000000003</v>
          </cell>
        </row>
        <row r="30">
          <cell r="F30">
            <v>359.36500000000001</v>
          </cell>
        </row>
        <row r="31">
          <cell r="I31">
            <v>52.387999999999998</v>
          </cell>
        </row>
        <row r="32">
          <cell r="F32">
            <v>0</v>
          </cell>
        </row>
      </sheetData>
      <sheetData sheetId="4">
        <row r="16">
          <cell r="C16">
            <v>604.79999999999995</v>
          </cell>
          <cell r="F16">
            <v>271.55</v>
          </cell>
          <cell r="I16">
            <v>805.56899999999996</v>
          </cell>
          <cell r="L16">
            <v>3.1829999999999998</v>
          </cell>
        </row>
        <row r="17">
          <cell r="C17">
            <v>1481.8320000000001</v>
          </cell>
          <cell r="I17">
            <v>104.40300000000001</v>
          </cell>
        </row>
        <row r="19">
          <cell r="C19">
            <v>90.951999999999998</v>
          </cell>
          <cell r="F19">
            <v>560.17600000000004</v>
          </cell>
          <cell r="I19">
            <v>719.27200000000005</v>
          </cell>
          <cell r="L19">
            <v>9.8789999999999996</v>
          </cell>
        </row>
        <row r="20">
          <cell r="C20">
            <v>7201.473</v>
          </cell>
          <cell r="F20">
            <v>27.757999999999999</v>
          </cell>
        </row>
        <row r="21">
          <cell r="C21">
            <v>2189.018</v>
          </cell>
          <cell r="F21">
            <v>5735.1319999999996</v>
          </cell>
          <cell r="I21">
            <v>2052.7759999999998</v>
          </cell>
        </row>
        <row r="22">
          <cell r="I22">
            <v>16.776</v>
          </cell>
        </row>
        <row r="23">
          <cell r="I23">
            <v>9.1999999999999998E-2</v>
          </cell>
        </row>
        <row r="24">
          <cell r="I24">
            <v>1.238</v>
          </cell>
        </row>
        <row r="25">
          <cell r="F25">
            <v>38.737000000000002</v>
          </cell>
        </row>
        <row r="26">
          <cell r="F26">
            <v>5.3999999999999999E-2</v>
          </cell>
        </row>
        <row r="27">
          <cell r="C27">
            <v>305.084</v>
          </cell>
        </row>
        <row r="28">
          <cell r="C28">
            <v>411.34399999999999</v>
          </cell>
          <cell r="I28">
            <v>5.7149999999999999</v>
          </cell>
        </row>
        <row r="29">
          <cell r="F29">
            <v>37.968000000000004</v>
          </cell>
        </row>
        <row r="30">
          <cell r="F30">
            <v>27.077000000000002</v>
          </cell>
        </row>
        <row r="31">
          <cell r="I31">
            <v>49.28</v>
          </cell>
        </row>
        <row r="32">
          <cell r="F32">
            <v>0</v>
          </cell>
        </row>
      </sheetData>
      <sheetData sheetId="5">
        <row r="16">
          <cell r="C16">
            <v>579.6</v>
          </cell>
          <cell r="F16">
            <v>225.84299999999999</v>
          </cell>
          <cell r="I16">
            <v>749.98400000000004</v>
          </cell>
          <cell r="L16">
            <v>4.0960000000000001</v>
          </cell>
        </row>
        <row r="17">
          <cell r="C17">
            <v>2082.6239999999998</v>
          </cell>
          <cell r="I17">
            <v>109.15900000000001</v>
          </cell>
        </row>
        <row r="19">
          <cell r="C19">
            <v>132.26499999999999</v>
          </cell>
          <cell r="F19">
            <v>371.20299999999997</v>
          </cell>
          <cell r="I19">
            <v>828.04</v>
          </cell>
          <cell r="L19">
            <v>9.3960000000000008</v>
          </cell>
        </row>
        <row r="20">
          <cell r="C20">
            <v>6610.1780417999998</v>
          </cell>
          <cell r="F20">
            <v>22.794</v>
          </cell>
        </row>
        <row r="21">
          <cell r="C21">
            <v>2042.194</v>
          </cell>
          <cell r="F21">
            <v>5231.18</v>
          </cell>
          <cell r="I21">
            <v>1819.0029999999999</v>
          </cell>
        </row>
        <row r="22">
          <cell r="I22">
            <v>14.252000000000001</v>
          </cell>
        </row>
        <row r="23">
          <cell r="I23">
            <v>0.05</v>
          </cell>
        </row>
        <row r="24">
          <cell r="I24">
            <v>1.032</v>
          </cell>
        </row>
        <row r="25">
          <cell r="F25">
            <v>32.215000000000003</v>
          </cell>
        </row>
        <row r="26">
          <cell r="F26">
            <v>7.4999999999999997E-2</v>
          </cell>
        </row>
        <row r="27">
          <cell r="C27">
            <v>289.17899999999997</v>
          </cell>
        </row>
        <row r="28">
          <cell r="C28">
            <v>365.18599999999998</v>
          </cell>
          <cell r="I28">
            <v>0</v>
          </cell>
        </row>
        <row r="29">
          <cell r="F29">
            <v>24.341999999999999</v>
          </cell>
        </row>
        <row r="30">
          <cell r="F30">
            <v>0</v>
          </cell>
        </row>
        <row r="31">
          <cell r="I31">
            <v>59.506</v>
          </cell>
        </row>
        <row r="32">
          <cell r="F32">
            <v>0</v>
          </cell>
        </row>
      </sheetData>
      <sheetData sheetId="6">
        <row r="16">
          <cell r="C16">
            <v>594</v>
          </cell>
          <cell r="F16">
            <v>219.86</v>
          </cell>
          <cell r="I16">
            <v>713.93</v>
          </cell>
          <cell r="L16">
            <v>2.6749999999999998</v>
          </cell>
        </row>
        <row r="17">
          <cell r="C17">
            <v>2137.308</v>
          </cell>
          <cell r="I17">
            <v>110.54600000000001</v>
          </cell>
        </row>
        <row r="19">
          <cell r="C19">
            <v>175.32300000000001</v>
          </cell>
          <cell r="F19">
            <v>356.51600000000002</v>
          </cell>
          <cell r="I19">
            <v>933.89800000000002</v>
          </cell>
          <cell r="L19">
            <v>9.8650000000000002</v>
          </cell>
        </row>
        <row r="20">
          <cell r="C20">
            <v>6667.1530000000002</v>
          </cell>
          <cell r="F20">
            <v>22.588000000000001</v>
          </cell>
        </row>
        <row r="21">
          <cell r="C21">
            <v>2036.99</v>
          </cell>
          <cell r="F21">
            <v>5767.3530000000001</v>
          </cell>
          <cell r="I21">
            <v>1871.126</v>
          </cell>
        </row>
        <row r="22">
          <cell r="I22">
            <v>9.2929999999999993</v>
          </cell>
        </row>
        <row r="23">
          <cell r="I23">
            <v>3.0000000000000001E-3</v>
          </cell>
        </row>
        <row r="24">
          <cell r="I24">
            <v>1.444</v>
          </cell>
        </row>
        <row r="25">
          <cell r="F25">
            <v>29.57</v>
          </cell>
        </row>
        <row r="26">
          <cell r="F26">
            <v>6.7000000000000004E-2</v>
          </cell>
        </row>
        <row r="27">
          <cell r="C27">
            <v>300.76799999999997</v>
          </cell>
        </row>
        <row r="28">
          <cell r="C28">
            <v>372.10900000000004</v>
          </cell>
          <cell r="I28">
            <v>6.6679999999999993</v>
          </cell>
        </row>
        <row r="29">
          <cell r="F29">
            <v>24.872</v>
          </cell>
        </row>
        <row r="30">
          <cell r="F30">
            <v>391.88499999999999</v>
          </cell>
        </row>
        <row r="31">
          <cell r="I31">
            <v>85.88</v>
          </cell>
        </row>
        <row r="32">
          <cell r="F32">
            <v>0</v>
          </cell>
        </row>
      </sheetData>
      <sheetData sheetId="7">
        <row r="16">
          <cell r="C16">
            <v>619.20000000000005</v>
          </cell>
          <cell r="F16">
            <v>164.01300000000001</v>
          </cell>
          <cell r="I16">
            <v>721.16</v>
          </cell>
          <cell r="L16">
            <v>3.0539999999999998</v>
          </cell>
        </row>
        <row r="17">
          <cell r="C17">
            <v>2145.2399999999998</v>
          </cell>
          <cell r="I17">
            <v>168.19499999999999</v>
          </cell>
        </row>
        <row r="19">
          <cell r="C19">
            <v>203.107</v>
          </cell>
          <cell r="F19">
            <v>415.94299999999998</v>
          </cell>
          <cell r="I19">
            <v>867.50400000000002</v>
          </cell>
          <cell r="L19">
            <v>8.8320000000000007</v>
          </cell>
        </row>
        <row r="20">
          <cell r="C20">
            <v>10217.195</v>
          </cell>
          <cell r="F20">
            <v>22.196000000000002</v>
          </cell>
        </row>
        <row r="21">
          <cell r="C21">
            <v>1893.8630000000001</v>
          </cell>
          <cell r="F21">
            <v>5151.1379999999999</v>
          </cell>
          <cell r="I21">
            <v>1840.508</v>
          </cell>
        </row>
        <row r="22">
          <cell r="I22">
            <v>9.702</v>
          </cell>
        </row>
        <row r="23">
          <cell r="I23">
            <v>5.0000000000000001E-3</v>
          </cell>
        </row>
        <row r="24">
          <cell r="I24">
            <v>2.476</v>
          </cell>
        </row>
        <row r="25">
          <cell r="F25">
            <v>31.331</v>
          </cell>
        </row>
        <row r="26">
          <cell r="F26">
            <v>5.8999999999999997E-2</v>
          </cell>
        </row>
        <row r="27">
          <cell r="C27">
            <v>324.64699999999999</v>
          </cell>
        </row>
        <row r="28">
          <cell r="C28">
            <v>372.69600000000003</v>
          </cell>
          <cell r="I28">
            <v>0.72299999999999998</v>
          </cell>
        </row>
        <row r="29">
          <cell r="F29">
            <v>25.754000000000001</v>
          </cell>
        </row>
        <row r="30">
          <cell r="F30">
            <v>46.107999999999997</v>
          </cell>
        </row>
        <row r="31">
          <cell r="I31">
            <v>68.55</v>
          </cell>
        </row>
        <row r="32">
          <cell r="F32">
            <v>0</v>
          </cell>
        </row>
      </sheetData>
      <sheetData sheetId="8">
        <row r="16">
          <cell r="C16">
            <v>622.79999999999995</v>
          </cell>
          <cell r="F16">
            <v>275.65600000000001</v>
          </cell>
          <cell r="I16">
            <v>791.42899999999997</v>
          </cell>
          <cell r="L16">
            <v>3.605</v>
          </cell>
        </row>
        <row r="17">
          <cell r="C17">
            <v>2061.9839999999999</v>
          </cell>
          <cell r="I17">
            <v>166.91499999999999</v>
          </cell>
        </row>
        <row r="19">
          <cell r="C19">
            <v>133.53100000000001</v>
          </cell>
          <cell r="F19">
            <v>343.81599999999997</v>
          </cell>
          <cell r="I19">
            <v>847.59500000000003</v>
          </cell>
          <cell r="L19">
            <v>9.2859999999999996</v>
          </cell>
        </row>
        <row r="20">
          <cell r="C20">
            <v>9899.6589999999997</v>
          </cell>
          <cell r="F20">
            <v>21.37</v>
          </cell>
        </row>
        <row r="21">
          <cell r="C21">
            <v>2198.5520000000001</v>
          </cell>
          <cell r="F21">
            <v>4901.1229999999996</v>
          </cell>
          <cell r="I21">
            <v>1966.181</v>
          </cell>
        </row>
        <row r="22">
          <cell r="I22">
            <v>18.158000000000001</v>
          </cell>
        </row>
        <row r="23">
          <cell r="I23">
            <v>0.105</v>
          </cell>
        </row>
        <row r="24">
          <cell r="I24">
            <v>2.8879999999999999</v>
          </cell>
        </row>
        <row r="25">
          <cell r="F25">
            <v>31.196999999999999</v>
          </cell>
        </row>
        <row r="26">
          <cell r="F26">
            <v>0.113</v>
          </cell>
        </row>
        <row r="27">
          <cell r="C27">
            <v>287.26499999999999</v>
          </cell>
        </row>
        <row r="28">
          <cell r="C28">
            <v>391.00599999999997</v>
          </cell>
          <cell r="I28">
            <v>0.75</v>
          </cell>
        </row>
        <row r="29">
          <cell r="F29">
            <v>33.156999999999996</v>
          </cell>
        </row>
        <row r="30">
          <cell r="F30">
            <v>0</v>
          </cell>
        </row>
        <row r="31">
          <cell r="I31">
            <v>60.378</v>
          </cell>
        </row>
        <row r="32">
          <cell r="F32">
            <v>0</v>
          </cell>
        </row>
      </sheetData>
      <sheetData sheetId="9">
        <row r="16">
          <cell r="C16">
            <v>561.6</v>
          </cell>
          <cell r="F16">
            <v>291.99400000000003</v>
          </cell>
          <cell r="I16">
            <v>1151.0899999999999</v>
          </cell>
          <cell r="L16">
            <v>6.35</v>
          </cell>
        </row>
        <row r="17">
          <cell r="C17">
            <v>1940.52</v>
          </cell>
          <cell r="I17">
            <v>198.58199999999999</v>
          </cell>
        </row>
        <row r="19">
          <cell r="C19">
            <v>93.972999999999999</v>
          </cell>
          <cell r="F19">
            <v>329.16800000000001</v>
          </cell>
          <cell r="I19">
            <v>843.88</v>
          </cell>
          <cell r="L19">
            <v>16.905000000000001</v>
          </cell>
        </row>
        <row r="20">
          <cell r="C20">
            <v>8948.8410000000003</v>
          </cell>
          <cell r="F20">
            <v>34.43</v>
          </cell>
        </row>
        <row r="21">
          <cell r="C21">
            <v>2215.69</v>
          </cell>
          <cell r="F21">
            <v>6057.1549999999997</v>
          </cell>
          <cell r="I21">
            <v>2584.942</v>
          </cell>
        </row>
        <row r="22">
          <cell r="I22">
            <v>19.797000000000001</v>
          </cell>
        </row>
        <row r="23">
          <cell r="I23">
            <v>0.13400000000000001</v>
          </cell>
        </row>
        <row r="24">
          <cell r="I24">
            <v>5.7770000000000001</v>
          </cell>
        </row>
        <row r="25">
          <cell r="F25">
            <v>36.203000000000003</v>
          </cell>
        </row>
        <row r="26">
          <cell r="F26">
            <v>8.5000000000000006E-2</v>
          </cell>
        </row>
        <row r="27">
          <cell r="C27">
            <v>350.78399999999999</v>
          </cell>
        </row>
        <row r="28">
          <cell r="C28">
            <v>388.577</v>
          </cell>
          <cell r="I28">
            <v>0.68799999999999994</v>
          </cell>
        </row>
        <row r="29">
          <cell r="F29">
            <v>0</v>
          </cell>
        </row>
        <row r="30">
          <cell r="F30">
            <v>57.128</v>
          </cell>
        </row>
        <row r="31">
          <cell r="I31">
            <v>79.671999999999997</v>
          </cell>
        </row>
        <row r="32">
          <cell r="F32">
            <v>0</v>
          </cell>
        </row>
        <row r="33">
          <cell r="I33">
            <v>12.166</v>
          </cell>
        </row>
      </sheetData>
      <sheetData sheetId="10">
        <row r="16">
          <cell r="C16">
            <v>622.79999999999995</v>
          </cell>
          <cell r="F16">
            <v>305.24</v>
          </cell>
          <cell r="I16">
            <v>1326.7329999999999</v>
          </cell>
          <cell r="L16">
            <v>6.8390000000000004</v>
          </cell>
        </row>
        <row r="17">
          <cell r="C17">
            <v>1971.3119999999999</v>
          </cell>
          <cell r="I17">
            <v>237.988</v>
          </cell>
        </row>
        <row r="19">
          <cell r="C19">
            <v>141.30799999999999</v>
          </cell>
          <cell r="F19">
            <v>598.61900000000003</v>
          </cell>
          <cell r="I19">
            <v>1063.4680000000001</v>
          </cell>
          <cell r="L19">
            <v>20.114999999999998</v>
          </cell>
        </row>
        <row r="20">
          <cell r="C20">
            <v>5172.01</v>
          </cell>
          <cell r="F20">
            <v>38.286999999999999</v>
          </cell>
        </row>
        <row r="21">
          <cell r="C21">
            <v>2075.873</v>
          </cell>
          <cell r="F21">
            <v>6690.9009999999998</v>
          </cell>
          <cell r="I21">
            <v>2690.83</v>
          </cell>
        </row>
        <row r="22">
          <cell r="I22">
            <v>20.039000000000001</v>
          </cell>
        </row>
        <row r="23">
          <cell r="I23">
            <v>0.14299999999999999</v>
          </cell>
        </row>
        <row r="24">
          <cell r="I24">
            <v>4.7450000000000001</v>
          </cell>
        </row>
        <row r="25">
          <cell r="F25">
            <v>34.994</v>
          </cell>
        </row>
        <row r="26">
          <cell r="F26">
            <v>8.5999999999999993E-2</v>
          </cell>
        </row>
        <row r="27">
          <cell r="C27">
            <v>334.53199999999998</v>
          </cell>
        </row>
        <row r="28">
          <cell r="C28">
            <v>381.37799999999999</v>
          </cell>
          <cell r="I28">
            <v>0.73499999999999999</v>
          </cell>
        </row>
        <row r="29">
          <cell r="F29">
            <v>58.802</v>
          </cell>
        </row>
        <row r="30">
          <cell r="F30">
            <v>0</v>
          </cell>
        </row>
        <row r="31">
          <cell r="I31">
            <v>78.414000000000001</v>
          </cell>
        </row>
        <row r="32">
          <cell r="F32">
            <v>0</v>
          </cell>
        </row>
        <row r="33">
          <cell r="I33">
            <v>13.010999999999999</v>
          </cell>
        </row>
      </sheetData>
      <sheetData sheetId="11">
        <row r="16">
          <cell r="C16">
            <v>558</v>
          </cell>
          <cell r="F16">
            <v>195.53899999999999</v>
          </cell>
          <cell r="I16">
            <v>1366.482</v>
          </cell>
          <cell r="L16">
            <v>8.5709999999999997</v>
          </cell>
        </row>
        <row r="17">
          <cell r="C17">
            <v>1992.7439999999999</v>
          </cell>
          <cell r="I17">
            <v>275.24299999999999</v>
          </cell>
        </row>
        <row r="19">
          <cell r="C19">
            <v>175.80699999999999</v>
          </cell>
          <cell r="F19">
            <v>422.76799999999997</v>
          </cell>
          <cell r="I19">
            <v>1123.027</v>
          </cell>
          <cell r="L19">
            <v>20.861000000000001</v>
          </cell>
        </row>
        <row r="20">
          <cell r="C20">
            <v>10628.52</v>
          </cell>
          <cell r="F20">
            <v>44.807000000000002</v>
          </cell>
        </row>
        <row r="21">
          <cell r="C21">
            <v>2523.6889999999999</v>
          </cell>
          <cell r="F21">
            <v>7488.9440000000004</v>
          </cell>
          <cell r="I21">
            <v>3291.5439999999999</v>
          </cell>
        </row>
        <row r="22">
          <cell r="I22">
            <v>22.379000000000001</v>
          </cell>
        </row>
        <row r="23">
          <cell r="I23">
            <v>0.26800000000000002</v>
          </cell>
        </row>
        <row r="24">
          <cell r="I24">
            <v>3.92</v>
          </cell>
        </row>
        <row r="25">
          <cell r="F25">
            <v>33.002000000000002</v>
          </cell>
        </row>
        <row r="26">
          <cell r="F26">
            <v>0.127</v>
          </cell>
        </row>
        <row r="27">
          <cell r="C27">
            <v>354.00400000000002</v>
          </cell>
        </row>
        <row r="28">
          <cell r="C28">
            <v>407.80700000000002</v>
          </cell>
          <cell r="I28">
            <v>6.6980000000000004</v>
          </cell>
        </row>
        <row r="29">
          <cell r="F29">
            <v>50.393999999999998</v>
          </cell>
        </row>
        <row r="30">
          <cell r="F30">
            <v>0</v>
          </cell>
        </row>
        <row r="31">
          <cell r="I31">
            <v>68.42</v>
          </cell>
        </row>
        <row r="32">
          <cell r="F32">
            <v>0</v>
          </cell>
        </row>
        <row r="33">
          <cell r="I33">
            <v>13.896000000000001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zoomScale="85" zoomScaleNormal="85" workbookViewId="0">
      <selection activeCell="J71" sqref="J71"/>
    </sheetView>
  </sheetViews>
  <sheetFormatPr defaultRowHeight="12.75" x14ac:dyDescent="0.2"/>
  <cols>
    <col min="1" max="1" width="4" style="9" customWidth="1"/>
    <col min="2" max="2" width="35.42578125" style="7" customWidth="1"/>
    <col min="3" max="3" width="15.5703125" style="7" bestFit="1" customWidth="1"/>
    <col min="4" max="4" width="15.28515625" style="7" bestFit="1" customWidth="1"/>
    <col min="5" max="5" width="15.28515625" style="7" customWidth="1"/>
    <col min="6" max="6" width="14.28515625" style="7" customWidth="1"/>
    <col min="7" max="7" width="10.42578125" style="7" bestFit="1" customWidth="1"/>
    <col min="8" max="8" width="16.85546875" style="2" customWidth="1"/>
    <col min="9" max="9" width="9.140625" style="2"/>
    <col min="10" max="10" width="12.7109375" style="2" customWidth="1"/>
    <col min="11" max="11" width="13" style="2" customWidth="1"/>
    <col min="12" max="16384" width="9.140625" style="2"/>
  </cols>
  <sheetData>
    <row r="1" spans="1:10" x14ac:dyDescent="0.2">
      <c r="A1" s="33" t="s">
        <v>40</v>
      </c>
      <c r="B1" s="33"/>
      <c r="C1" s="33"/>
      <c r="D1" s="33"/>
      <c r="E1" s="33"/>
      <c r="F1" s="33"/>
      <c r="G1" s="33"/>
    </row>
    <row r="2" spans="1:10" x14ac:dyDescent="0.2">
      <c r="A2" s="3"/>
      <c r="B2" s="36"/>
      <c r="C2" s="36"/>
      <c r="D2" s="36"/>
      <c r="E2" s="4"/>
      <c r="F2" s="4"/>
      <c r="G2" s="4"/>
    </row>
    <row r="3" spans="1:10" s="5" customFormat="1" x14ac:dyDescent="0.2">
      <c r="A3" s="34" t="s">
        <v>0</v>
      </c>
      <c r="B3" s="34" t="s">
        <v>1</v>
      </c>
      <c r="C3" s="34" t="s">
        <v>2</v>
      </c>
      <c r="D3" s="34" t="s">
        <v>3</v>
      </c>
      <c r="E3" s="34" t="s">
        <v>4</v>
      </c>
      <c r="F3" s="34" t="s">
        <v>5</v>
      </c>
      <c r="G3" s="34" t="s">
        <v>6</v>
      </c>
    </row>
    <row r="4" spans="1:10" s="5" customFormat="1" x14ac:dyDescent="0.2">
      <c r="A4" s="34"/>
      <c r="B4" s="34"/>
      <c r="C4" s="34"/>
      <c r="D4" s="34"/>
      <c r="E4" s="34"/>
      <c r="F4" s="34"/>
      <c r="G4" s="34"/>
    </row>
    <row r="5" spans="1:10" x14ac:dyDescent="0.2">
      <c r="A5" s="29">
        <v>1</v>
      </c>
      <c r="B5" s="29">
        <v>2</v>
      </c>
      <c r="C5" s="29">
        <v>3</v>
      </c>
      <c r="D5" s="29">
        <v>4</v>
      </c>
      <c r="E5" s="29">
        <v>5</v>
      </c>
      <c r="F5" s="29">
        <v>6</v>
      </c>
      <c r="G5" s="29">
        <v>7</v>
      </c>
    </row>
    <row r="6" spans="1:10" ht="25.5" customHeight="1" x14ac:dyDescent="0.2">
      <c r="A6" s="6" t="s">
        <v>8</v>
      </c>
      <c r="B6" s="30" t="s">
        <v>13</v>
      </c>
      <c r="C6" s="30"/>
      <c r="D6" s="30"/>
      <c r="E6" s="30"/>
      <c r="F6" s="30"/>
      <c r="G6" s="30"/>
    </row>
    <row r="7" spans="1:10" x14ac:dyDescent="0.2">
      <c r="A7" s="8"/>
      <c r="B7" s="14" t="s">
        <v>10</v>
      </c>
      <c r="C7" s="20">
        <f>D7+E7+F7+G7</f>
        <v>337597.88624179992</v>
      </c>
      <c r="D7" s="20">
        <f>D56+D59</f>
        <v>184041.90004179996</v>
      </c>
      <c r="E7" s="20">
        <f t="shared" ref="E7:G7" si="0">E56+E59</f>
        <v>90455.304099999994</v>
      </c>
      <c r="F7" s="20">
        <f t="shared" si="0"/>
        <v>62281.683199999999</v>
      </c>
      <c r="G7" s="20">
        <f t="shared" si="0"/>
        <v>818.99890000000005</v>
      </c>
    </row>
    <row r="8" spans="1:10" x14ac:dyDescent="0.2">
      <c r="A8" s="8"/>
      <c r="B8" s="14" t="s">
        <v>11</v>
      </c>
      <c r="C8" s="20">
        <f>D8+E8+F8+G8</f>
        <v>45.198410000000003</v>
      </c>
      <c r="D8" s="20">
        <f>D57+D60</f>
        <v>25.270209999999999</v>
      </c>
      <c r="E8" s="20">
        <f t="shared" ref="E8:G8" si="1">E57+E60</f>
        <v>12.041550000000001</v>
      </c>
      <c r="F8" s="20">
        <f t="shared" si="1"/>
        <v>7.79854</v>
      </c>
      <c r="G8" s="20">
        <f t="shared" si="1"/>
        <v>8.8110000000000008E-2</v>
      </c>
    </row>
    <row r="9" spans="1:10" ht="25.5" customHeight="1" x14ac:dyDescent="0.2">
      <c r="A9" s="6" t="s">
        <v>9</v>
      </c>
      <c r="B9" s="31" t="s">
        <v>14</v>
      </c>
      <c r="C9" s="31"/>
      <c r="D9" s="31"/>
      <c r="E9" s="31"/>
      <c r="F9" s="31"/>
      <c r="G9" s="31"/>
    </row>
    <row r="10" spans="1:10" s="5" customFormat="1" x14ac:dyDescent="0.2">
      <c r="A10" s="6"/>
      <c r="B10" s="15" t="s">
        <v>10</v>
      </c>
      <c r="C10" s="22">
        <f>D10+E10+F10+G10</f>
        <v>320383.59404179989</v>
      </c>
      <c r="D10" s="22">
        <f>D11+D20</f>
        <v>176170.97404179996</v>
      </c>
      <c r="E10" s="22">
        <f t="shared" ref="E10:G10" si="2">E11+E20</f>
        <v>85672.365999999995</v>
      </c>
      <c r="F10" s="22">
        <f t="shared" si="2"/>
        <v>57865.485000000001</v>
      </c>
      <c r="G10" s="22">
        <f t="shared" si="2"/>
        <v>674.76900000000001</v>
      </c>
      <c r="H10" s="2"/>
    </row>
    <row r="11" spans="1:10" s="5" customFormat="1" x14ac:dyDescent="0.2">
      <c r="A11" s="6"/>
      <c r="B11" s="15" t="s">
        <v>18</v>
      </c>
      <c r="C11" s="22">
        <f>D11+E11+F11+G11</f>
        <v>77067.411999999997</v>
      </c>
      <c r="D11" s="22">
        <f>D12+D13+D16+D17+D18+D19</f>
        <v>37375.050999999992</v>
      </c>
      <c r="E11" s="22">
        <f t="shared" ref="E11:G11" si="3">E12+E13+E16+E17+E18+E19</f>
        <v>11873.626999999999</v>
      </c>
      <c r="F11" s="22">
        <f t="shared" si="3"/>
        <v>27143.965000000004</v>
      </c>
      <c r="G11" s="22">
        <f t="shared" si="3"/>
        <v>674.76900000000001</v>
      </c>
      <c r="I11" s="27"/>
      <c r="J11" s="27"/>
    </row>
    <row r="12" spans="1:10" x14ac:dyDescent="0.2">
      <c r="A12" s="8"/>
      <c r="B12" s="17" t="s">
        <v>16</v>
      </c>
      <c r="C12" s="23">
        <f>D12+E12+F12+G12</f>
        <v>18313.18</v>
      </c>
      <c r="D12" s="23">
        <f>[1]Январь!$C$19+[1]Февраль!$C$19+[1]Март!$C$19+[1]Апрель!$C$19+[1]Май!$C$19+[1]Июнь!$C$19+[1]Июль!$C$19+[1]Август!$C$19+[1]Сентябрь!$C$19+[1]Октябрь!$C$19+[1]Ноябрь!$C$19+[1]Декабрь!$C$19</f>
        <v>1776.32</v>
      </c>
      <c r="E12" s="23">
        <f>[1]Январь!$F$19+[1]Февраль!$F$19+[1]Март!$F$19+[1]Апрель!$F$19+[1]Май!$F$19+[1]Июнь!$F$19+[1]Июль!$F$19+[1]Август!$F$19+[1]Сентябрь!$F$19+[1]Октябрь!$F$19+[1]Ноябрь!$F$19+[1]Декабрь!$F$19</f>
        <v>5354.7839999999997</v>
      </c>
      <c r="F12" s="23">
        <f>[1]Январь!$I$19+[1]Февраль!$I$19+[1]Март!$I$19+[1]Апрель!$I$19+[1]Май!$I$19+[1]Июнь!$I$19+[1]Июль!$I$19+[1]Август!$I$19+[1]Сентябрь!$I$19+[1]Октябрь!$I$19+[1]Ноябрь!$I$19+[1]Декабрь!$I$19</f>
        <v>10998.073</v>
      </c>
      <c r="G12" s="23">
        <f>[1]Январь!$L$19+[1]Февраль!$L$19+[1]Март!$L$19+[1]Апрель!$L$19+[1]Май!$L$19+[1]Июнь!$L$19+[1]Июль!$L$19+[1]Август!$L$19+[1]Сентябрь!$L$19+[1]Октябрь!$L$19+[1]Ноябрь!$L$19+[1]Декабрь!$L$19</f>
        <v>184.00300000000001</v>
      </c>
      <c r="H12" s="5"/>
    </row>
    <row r="13" spans="1:10" x14ac:dyDescent="0.2">
      <c r="A13" s="8"/>
      <c r="B13" s="17" t="s">
        <v>29</v>
      </c>
      <c r="C13" s="23">
        <f t="shared" ref="C13:C19" si="4">D13+E13+F13+G13</f>
        <v>4267.6890000000003</v>
      </c>
      <c r="D13" s="23">
        <f>D14+D15</f>
        <v>0</v>
      </c>
      <c r="E13" s="23">
        <f>E14+E15</f>
        <v>3026.5880000000006</v>
      </c>
      <c r="F13" s="23">
        <f t="shared" ref="F13:G13" si="5">F14+F15</f>
        <v>831.803</v>
      </c>
      <c r="G13" s="23">
        <f t="shared" si="5"/>
        <v>409.29800000000006</v>
      </c>
      <c r="J13" s="28"/>
    </row>
    <row r="14" spans="1:10" s="40" customFormat="1" ht="11.25" x14ac:dyDescent="0.2">
      <c r="A14" s="37"/>
      <c r="B14" s="38" t="s">
        <v>30</v>
      </c>
      <c r="C14" s="39">
        <f t="shared" si="4"/>
        <v>4236.8560000000007</v>
      </c>
      <c r="D14" s="39">
        <v>0</v>
      </c>
      <c r="E14" s="39">
        <v>3026.5880000000006</v>
      </c>
      <c r="F14" s="39">
        <v>827.46799999999996</v>
      </c>
      <c r="G14" s="39">
        <v>382.80000000000007</v>
      </c>
    </row>
    <row r="15" spans="1:10" s="40" customFormat="1" ht="11.25" x14ac:dyDescent="0.2">
      <c r="A15" s="37"/>
      <c r="B15" s="38" t="s">
        <v>31</v>
      </c>
      <c r="C15" s="39">
        <f t="shared" si="4"/>
        <v>30.833000000000002</v>
      </c>
      <c r="D15" s="39">
        <v>0</v>
      </c>
      <c r="E15" s="39">
        <v>0</v>
      </c>
      <c r="F15" s="39">
        <v>4.335</v>
      </c>
      <c r="G15" s="39">
        <v>26.498000000000001</v>
      </c>
    </row>
    <row r="16" spans="1:10" x14ac:dyDescent="0.2">
      <c r="A16" s="8"/>
      <c r="B16" s="17" t="s">
        <v>21</v>
      </c>
      <c r="C16" s="23">
        <f t="shared" si="4"/>
        <v>1.296</v>
      </c>
      <c r="D16" s="23">
        <v>0</v>
      </c>
      <c r="E16" s="23">
        <v>0</v>
      </c>
      <c r="F16" s="23">
        <f>[1]Январь!$I$23+[1]Февраль!$I$23+[1]Март!$I$23+[1]Апрель!$I$23+[1]Май!$I$23+[1]Июнь!$I$23+[1]Июль!$I$23+[1]Август!$I$23+[1]Сентябрь!$I$23+[1]Октябрь!$I$23+[1]Ноябрь!$I$23+[1]Декабрь!$I$23</f>
        <v>1.296</v>
      </c>
      <c r="G16" s="23">
        <v>0</v>
      </c>
    </row>
    <row r="17" spans="1:11" x14ac:dyDescent="0.2">
      <c r="A17" s="8"/>
      <c r="B17" s="17" t="s">
        <v>32</v>
      </c>
      <c r="C17" s="23">
        <f t="shared" si="4"/>
        <v>4742.3189999999995</v>
      </c>
      <c r="D17" s="23">
        <f>[1]Январь!$C$28+[1]Февраль!$C$28+[1]Март!$C$28+[1]Апрель!$C$28+[1]Май!$C$28+[1]Июнь!$C$28+[1]Июль!$C$28+[1]Август!$C$28+[1]Сентябрь!$C$28+[1]Октябрь!$C$28+[1]Ноябрь!$C$28+[1]Декабрь!$C$28</f>
        <v>4681.9069999999992</v>
      </c>
      <c r="E17" s="23">
        <v>0</v>
      </c>
      <c r="F17" s="23">
        <f>[1]Февраль!$I$28+[1]Январь!$I$28+[1]Март!$I$28+[1]Апрель!$I$28+[1]Май!$I$28+[1]Июнь!$I$28+[1]Июль!$I$28+[1]Август!$I$28+[1]Сентябрь!$I$28+[1]Октябрь!$I$28+[1]Ноябрь!$I$28+[1]Декабрь!$I$28</f>
        <v>60.411999999999992</v>
      </c>
      <c r="G17" s="23">
        <v>0</v>
      </c>
    </row>
    <row r="18" spans="1:11" x14ac:dyDescent="0.2">
      <c r="A18" s="8"/>
      <c r="B18" s="17" t="s">
        <v>33</v>
      </c>
      <c r="C18" s="23">
        <f t="shared" si="4"/>
        <v>49262.921999999991</v>
      </c>
      <c r="D18" s="26">
        <f>[1]Январь!$C$16+[1]Январь!$C$17+[1]Февраль!$C$16+[1]Февраль!$C$17+[1]Март!$C$16+[1]Март!$C$17+[1]Апрель!$C$16+[1]Апрель!$C$17+[1]Май!$C$16+[1]Май!$C$17+[1]Июнь!$C$16+[1]Июнь!$C$17+[1]Июль!$C$16+[1]Июль!$C$17+[1]Август!$C$16+[1]Август!$C$17+[1]Сентябрь!$C$16+[1]Сентябрь!$C$17+[1]Октябрь!$C$16+[1]Октябрь!$C$17+[1]Ноябрь!$C$16+[1]Ноябрь!$C$17+[1]Декабрь!$C$16+[1]Декабрь!$C$17</f>
        <v>30916.823999999993</v>
      </c>
      <c r="E18" s="26">
        <f>[1]Январь!$F$16+[1]Февраль!$F$16+[1]Март!$F$16+[1]Апрель!$F$16+[1]Май!$F$16+[1]Июнь!$F$16+[1]Июль!$F$16+[1]Август!$F$16+[1]Сентябрь!$F$16+[1]Октябрь!$F$16+[1]Ноябрь!$F$16+[1]Декабрь!$F$16</f>
        <v>3012.2489999999998</v>
      </c>
      <c r="F18" s="26">
        <f>[1]Январь!$I$16+[1]Январь!$I$17+[1]Февраль!$I$16+[1]Февраль!$I$17+[1]Март!$I$16+[1]Март!$I$17+[1]Апрель!$I$16+[1]Апрель!$I$17+[1]Май!$I$16+[1]Май!$I$17+[1]Июнь!$I$16+[1]Июнь!$I$17+[1]Июль!$I$16+[1]Июль!$I$17+[1]Август!$I$16+[1]Август!$I$17+[1]Сентябрь!$I$16+[1]Сентябрь!$I$17+[1]Октябрь!$I$16+[1]Октябрь!$I$17+[1]Ноябрь!$I$16+[1]Ноябрь!$I$17+[1]Декабрь!$I$16+[1]Декабрь!$I$17</f>
        <v>15252.381000000001</v>
      </c>
      <c r="G18" s="26">
        <f>[1]Январь!$L$16+[1]Февраль!$L$16+[1]Март!$L$16+[1]Апрель!$L$16+[1]Май!$L$16+[1]Июнь!$L$16+[1]Июль!$L$16+[1]Август!$L$16+[1]Сентябрь!$L$16+[1]Октябрь!$L$16+[1]Ноябрь!$L$16+[1]Декабрь!$L$16</f>
        <v>81.467999999999989</v>
      </c>
    </row>
    <row r="19" spans="1:11" x14ac:dyDescent="0.2">
      <c r="A19" s="8"/>
      <c r="B19" s="17" t="s">
        <v>41</v>
      </c>
      <c r="C19" s="23">
        <f t="shared" si="4"/>
        <v>480.00600000000003</v>
      </c>
      <c r="D19" s="26">
        <v>0</v>
      </c>
      <c r="E19" s="26">
        <f>[1]Январь!$F$29+[1]Февраль!$F$29+[1]Март!$F$29+[1]Апрель!$F$29+[1]Май!$F$29+[1]Июнь!$F$29+[1]Июль!$F$29+[1]Август!$F$29+[1]Сентябрь!$F$29+[1]Октябрь!$F$29+[1]Ноябрь!$F$29+[1]Декабрь!$F$29</f>
        <v>480.00600000000003</v>
      </c>
      <c r="F19" s="26">
        <v>0</v>
      </c>
      <c r="G19" s="26">
        <v>0</v>
      </c>
    </row>
    <row r="20" spans="1:11" x14ac:dyDescent="0.2">
      <c r="A20" s="8"/>
      <c r="B20" s="15" t="s">
        <v>19</v>
      </c>
      <c r="C20" s="22">
        <f>D20+E20+F20+G20</f>
        <v>243316.18204179997</v>
      </c>
      <c r="D20" s="24">
        <f>SUM(D21:D31)</f>
        <v>138795.92304179998</v>
      </c>
      <c r="E20" s="24">
        <f t="shared" ref="E20:G20" si="6">SUM(E21:E31)</f>
        <v>73798.739000000001</v>
      </c>
      <c r="F20" s="24">
        <f t="shared" si="6"/>
        <v>30721.52</v>
      </c>
      <c r="G20" s="24">
        <f t="shared" si="6"/>
        <v>0</v>
      </c>
      <c r="K20" s="35"/>
    </row>
    <row r="21" spans="1:11" x14ac:dyDescent="0.2">
      <c r="A21" s="8"/>
      <c r="B21" s="17" t="s">
        <v>34</v>
      </c>
      <c r="C21" s="23">
        <f>D21+E21+F21+G21</f>
        <v>206.792</v>
      </c>
      <c r="D21" s="23">
        <v>0</v>
      </c>
      <c r="E21" s="23">
        <v>0</v>
      </c>
      <c r="F21" s="23">
        <f>[1]Январь!$I$22+[1]Февраль!$I$22+[1]Март!$I$22+[1]Апрель!$I$22+[1]Май!$I$22+[1]Июнь!$I$22+[1]Июль!$I$22+[1]Август!$I$22+[1]Сентябрь!$I$22+[1]Октябрь!$I$22+[1]Ноябрь!$I$22+[1]Декабрь!$I$22</f>
        <v>206.792</v>
      </c>
      <c r="G21" s="23">
        <v>0</v>
      </c>
      <c r="J21" s="28"/>
    </row>
    <row r="22" spans="1:11" x14ac:dyDescent="0.2">
      <c r="A22" s="8"/>
      <c r="B22" s="17" t="s">
        <v>22</v>
      </c>
      <c r="C22" s="23">
        <f t="shared" ref="C22:C31" si="7">D22+E22+F22+G22</f>
        <v>131501.67199999999</v>
      </c>
      <c r="D22" s="23">
        <f>[1]Январь!$C$21+[1]Февраль!$C$21+[1]Март!$C$21+[1]Апрель!$C$21+[1]Май!$C$21+[1]Июнь!$C$21+[1]Июль!$C$21+[1]Август!$C$21+[1]Сентябрь!$C$21+[1]Октябрь!$C$21+[1]Ноябрь!$C$21+[1]Декабрь!$C$21</f>
        <v>30058.269</v>
      </c>
      <c r="E22" s="23">
        <f>[1]Январь!$F$21+[1]Февраль!$F$21+[1]Март!$F$21+[1]Апрель!$F$21+[1]Май!$F$21+[1]Июнь!$F$21+[1]Июль!$F$21+[1]Август!$F$21+[1]Сентябрь!$F$21+[1]Октябрь!$F$21+[1]Ноябрь!$F$21+[1]Декабрь!$F$21</f>
        <v>71814.440999999992</v>
      </c>
      <c r="F22" s="23">
        <f>[1]Январь!$I$21+[1]Февраль!$I$21+[1]Март!$I$21+[1]Апрель!$I$21+[1]Май!$I$21+[1]Июнь!$I$21+[1]Июль!$I$21+[1]Август!$I$21+[1]Сентябрь!$I$21+[1]Октябрь!$I$21+[1]Ноябрь!$I$21+[1]Декабрь!$I$21</f>
        <v>29628.962</v>
      </c>
      <c r="G22" s="23">
        <v>0</v>
      </c>
    </row>
    <row r="23" spans="1:11" x14ac:dyDescent="0.2">
      <c r="A23" s="8"/>
      <c r="B23" s="17" t="s">
        <v>25</v>
      </c>
      <c r="C23" s="23">
        <f t="shared" si="7"/>
        <v>29.656999999999996</v>
      </c>
      <c r="D23" s="23">
        <v>0</v>
      </c>
      <c r="E23" s="23">
        <v>0</v>
      </c>
      <c r="F23" s="23">
        <f>[1]Январь!$I$24+[1]Февраль!$I$24+[1]Март!$I$24+[1]Апрель!$I$24+[1]Май!$I$24+[1]Июнь!$I$24+[1]Июль!$I$24+[1]Август!$I$24+[1]Сентябрь!$I$24+[1]Октябрь!$I$24+[1]Ноябрь!$I$24+[1]Декабрь!$I$24</f>
        <v>29.656999999999996</v>
      </c>
      <c r="G23" s="23">
        <v>0</v>
      </c>
    </row>
    <row r="24" spans="1:11" x14ac:dyDescent="0.2">
      <c r="A24" s="8"/>
      <c r="B24" s="17" t="s">
        <v>42</v>
      </c>
      <c r="C24" s="23">
        <f t="shared" si="7"/>
        <v>453.9070000000001</v>
      </c>
      <c r="D24" s="25">
        <v>0</v>
      </c>
      <c r="E24" s="25">
        <f>[1]Январь!$F$25+[1]Февраль!$F$25+[1]Март!$F$25+[1]Апрель!$F$25+[1]Май!$F$25+[1]Июнь!$F$25+[1]Июль!$F$25+[1]Август!$F$25+[1]Сентябрь!$F$25+[1]Октябрь!$F$25+[1]Ноябрь!$F$25+[1]Декабрь!$F$25</f>
        <v>453.9070000000001</v>
      </c>
      <c r="F24" s="23">
        <v>0</v>
      </c>
      <c r="G24" s="23">
        <v>0</v>
      </c>
    </row>
    <row r="25" spans="1:11" x14ac:dyDescent="0.2">
      <c r="A25" s="8"/>
      <c r="B25" s="17" t="s">
        <v>26</v>
      </c>
      <c r="C25" s="23">
        <f t="shared" si="7"/>
        <v>105197.05904179999</v>
      </c>
      <c r="D25" s="23">
        <f>[1]Январь!$C$20+[1]Февраль!$C$20+[1]Март!$C$20+[1]Апрель!$C$20+[1]Май!$C$20+[1]Июнь!$C$20+[1]Июль!$C$20+[1]Август!$C$20+[1]Сентябрь!$C$20+[1]Октябрь!$C$20+[1]Ноябрь!$C$20+[1]Декабрь!$C$20</f>
        <v>104699.67204179999</v>
      </c>
      <c r="E25" s="23">
        <f>[1]Январь!$F$20+[1]Февраль!$F$20+[1]Март!$F$20+[1]Апрель!$F$20+[1]Май!$F$20+[1]Июнь!$F$20+[1]Июль!$F$20+[1]Август!$F$20+[1]Сентябрь!$F$20+[1]Октябрь!$F$20+[1]Ноябрь!$F$20+[1]Декабрь!$F$20</f>
        <v>497.387</v>
      </c>
      <c r="F25" s="23">
        <v>0</v>
      </c>
      <c r="G25" s="23">
        <v>0</v>
      </c>
    </row>
    <row r="26" spans="1:11" x14ac:dyDescent="0.2">
      <c r="A26" s="8"/>
      <c r="B26" s="17" t="s">
        <v>35</v>
      </c>
      <c r="C26" s="23">
        <f t="shared" si="7"/>
        <v>797.53399999999999</v>
      </c>
      <c r="D26" s="23">
        <v>0</v>
      </c>
      <c r="E26" s="23">
        <v>0</v>
      </c>
      <c r="F26" s="23">
        <f>[1]Январь!$I$31+[1]Февраль!$I$31+[1]Март!$I$31+[1]Апрель!$I$31+[1]Май!$I$31+[1]Июнь!$I$31+[1]Июль!$I$31+[1]Август!$I$31+[1]Сентябрь!$I$31+[1]Октябрь!$I$31+[1]Ноябрь!$I$31+[1]Декабрь!$I$31</f>
        <v>797.53399999999999</v>
      </c>
      <c r="G26" s="23">
        <v>0</v>
      </c>
    </row>
    <row r="27" spans="1:11" x14ac:dyDescent="0.2">
      <c r="A27" s="8"/>
      <c r="B27" s="17" t="s">
        <v>17</v>
      </c>
      <c r="C27" s="23">
        <f t="shared" si="7"/>
        <v>1.327</v>
      </c>
      <c r="D27" s="7">
        <v>0</v>
      </c>
      <c r="E27" s="23">
        <f>[1]Январь!$F$26+[1]Февраль!$F$26+[1]Март!$F$26+[1]Апрель!$F$26+[1]Май!$F$26+[1]Июнь!$F$26+[1]Июль!$F$26+[1]Август!$F$26+[1]Сентябрь!$F$26+[1]Октябрь!$F$26+[1]Ноябрь!$F$26+[1]Декабрь!$F$26</f>
        <v>1.327</v>
      </c>
      <c r="F27" s="23">
        <v>0</v>
      </c>
      <c r="G27" s="23">
        <v>0</v>
      </c>
    </row>
    <row r="28" spans="1:11" x14ac:dyDescent="0.2">
      <c r="A28" s="8"/>
      <c r="B28" s="17" t="s">
        <v>43</v>
      </c>
      <c r="C28" s="23">
        <f t="shared" si="7"/>
        <v>4037.982</v>
      </c>
      <c r="D28" s="23">
        <f>[1]Январь!$C$27+[1]Февраль!$C$27+[1]Март!$C$27+[1]Апрель!$C$27+[1]Май!$C$27+[1]Июнь!$C$27+[1]Июль!$C$27+[1]Август!$C$27+[1]Сентябрь!$C$27+[1]Октябрь!$C$27+[1]Ноябрь!$C$27+[1]Декабрь!$C$27</f>
        <v>4037.982</v>
      </c>
      <c r="E28" s="23">
        <v>0</v>
      </c>
      <c r="F28" s="23">
        <v>0</v>
      </c>
      <c r="G28" s="23">
        <v>0</v>
      </c>
    </row>
    <row r="29" spans="1:11" ht="16.5" customHeight="1" x14ac:dyDescent="0.2">
      <c r="A29" s="8"/>
      <c r="B29" s="17" t="s">
        <v>38</v>
      </c>
      <c r="C29" s="23">
        <f t="shared" si="7"/>
        <v>920.12700000000007</v>
      </c>
      <c r="D29" s="20">
        <v>0</v>
      </c>
      <c r="E29" s="20">
        <f>[1]Январь!$F$30+[1]Февраль!$F$30+[1]Март!$F$30+[1]Апрель!$F$30+[1]Май!$F$30+[1]Июнь!$F$30+[1]Июль!$F$30+[1]Август!$F$30+[1]Сентябрь!$F$30+[1]Октябрь!$F$30+[1]Ноябрь!$F$30+[1]Декабрь!$F$30</f>
        <v>920.12700000000007</v>
      </c>
      <c r="F29" s="20">
        <v>0</v>
      </c>
      <c r="G29" s="20">
        <v>0</v>
      </c>
    </row>
    <row r="30" spans="1:11" x14ac:dyDescent="0.2">
      <c r="A30" s="8"/>
      <c r="B30" s="17" t="s">
        <v>39</v>
      </c>
      <c r="C30" s="23">
        <f t="shared" si="7"/>
        <v>111.55</v>
      </c>
      <c r="D30" s="20">
        <v>0</v>
      </c>
      <c r="E30" s="20">
        <f>[1]Январь!$F$32+[1]Февраль!$F$32+[1]Март!$F$32+[1]Апрель!$F$32+[1]Май!$F$32+[1]Июнь!$F$32+[1]Июль!$F$32+[1]Август!$F$32+[1]Сентябрь!$F$32+[1]Октябрь!$F$32+[1]Ноябрь!$F$32+[1]Декабрь!$F$32</f>
        <v>111.55</v>
      </c>
      <c r="F30" s="20">
        <v>0</v>
      </c>
      <c r="G30" s="20">
        <v>0</v>
      </c>
    </row>
    <row r="31" spans="1:11" x14ac:dyDescent="0.2">
      <c r="A31" s="8"/>
      <c r="B31" s="17" t="s">
        <v>44</v>
      </c>
      <c r="C31" s="23">
        <f t="shared" si="7"/>
        <v>58.575000000000003</v>
      </c>
      <c r="D31" s="20">
        <v>0</v>
      </c>
      <c r="E31" s="20">
        <v>0</v>
      </c>
      <c r="F31" s="20">
        <f>[1]Октябрь!$I$33+[1]Ноябрь!$I$33+[1]Декабрь!$I$33+19.502</f>
        <v>58.575000000000003</v>
      </c>
      <c r="G31" s="20">
        <v>0</v>
      </c>
    </row>
    <row r="32" spans="1:11" x14ac:dyDescent="0.2">
      <c r="A32" s="8"/>
      <c r="B32" s="17"/>
      <c r="C32" s="20"/>
      <c r="D32" s="20"/>
      <c r="E32" s="20"/>
      <c r="F32" s="20"/>
      <c r="G32" s="20"/>
    </row>
    <row r="33" spans="1:9" s="5" customFormat="1" x14ac:dyDescent="0.2">
      <c r="A33" s="6"/>
      <c r="B33" s="15" t="s">
        <v>11</v>
      </c>
      <c r="C33" s="22">
        <f>D33+E33+F33+G33</f>
        <v>37.863047340595685</v>
      </c>
      <c r="D33" s="22">
        <f>D34+D43</f>
        <v>20.110841785593607</v>
      </c>
      <c r="E33" s="22">
        <f t="shared" ref="E33:G33" si="8">E34+E43</f>
        <v>9.9847382706517216</v>
      </c>
      <c r="F33" s="22">
        <f t="shared" si="8"/>
        <v>7.6627445574927364</v>
      </c>
      <c r="G33" s="22">
        <f t="shared" si="8"/>
        <v>0.10472272685761728</v>
      </c>
      <c r="I33" s="27"/>
    </row>
    <row r="34" spans="1:9" s="5" customFormat="1" x14ac:dyDescent="0.2">
      <c r="A34" s="6"/>
      <c r="B34" s="15" t="s">
        <v>18</v>
      </c>
      <c r="C34" s="22">
        <f>D34+E34+F34+G34</f>
        <v>10.093914116645909</v>
      </c>
      <c r="D34" s="22">
        <f>D35+D36+D39+D40+D41+D42</f>
        <v>4.2665583333333323</v>
      </c>
      <c r="E34" s="22">
        <f>E35+E36+E39+E40+E41+E42</f>
        <v>1.560224686176837</v>
      </c>
      <c r="F34" s="22">
        <f>F35+F36+F39+F40+F41+F42</f>
        <v>4.1624083702781238</v>
      </c>
      <c r="G34" s="22">
        <f>G35+G36+G39+G40+G41+G42</f>
        <v>0.10472272685761728</v>
      </c>
    </row>
    <row r="35" spans="1:9" x14ac:dyDescent="0.2">
      <c r="A35" s="8"/>
      <c r="B35" s="17" t="s">
        <v>16</v>
      </c>
      <c r="C35" s="20">
        <f>D35+E35+F35+G35</f>
        <v>2.0905456621004568</v>
      </c>
      <c r="D35" s="20">
        <f>D12/8760</f>
        <v>0.20277625570776256</v>
      </c>
      <c r="E35" s="20">
        <f t="shared" ref="E35:G35" si="9">E12/8760</f>
        <v>0.61127671232876712</v>
      </c>
      <c r="F35" s="20">
        <f t="shared" si="9"/>
        <v>1.2554877853881279</v>
      </c>
      <c r="G35" s="20">
        <f t="shared" si="9"/>
        <v>2.100490867579909E-2</v>
      </c>
    </row>
    <row r="36" spans="1:9" x14ac:dyDescent="0.2">
      <c r="A36" s="8"/>
      <c r="B36" s="17" t="s">
        <v>29</v>
      </c>
      <c r="C36" s="20">
        <f t="shared" ref="C36:C42" si="10">D36+E36+F36+G36</f>
        <v>0.77594345454545466</v>
      </c>
      <c r="D36" s="20">
        <f>D37+D38</f>
        <v>0</v>
      </c>
      <c r="E36" s="20">
        <f t="shared" ref="E36:G36" si="11">E37+E38</f>
        <v>0.55028872727272737</v>
      </c>
      <c r="F36" s="20">
        <f t="shared" si="11"/>
        <v>0.15123690909090909</v>
      </c>
      <c r="G36" s="20">
        <f t="shared" si="11"/>
        <v>7.4417818181818196E-2</v>
      </c>
    </row>
    <row r="37" spans="1:9" s="40" customFormat="1" ht="11.25" x14ac:dyDescent="0.2">
      <c r="A37" s="37"/>
      <c r="B37" s="38" t="s">
        <v>30</v>
      </c>
      <c r="C37" s="39">
        <f t="shared" si="10"/>
        <v>0.77033745454545466</v>
      </c>
      <c r="D37" s="39">
        <f t="shared" ref="D37" si="12">D14/8760</f>
        <v>0</v>
      </c>
      <c r="E37" s="39">
        <f>E14/5500</f>
        <v>0.55028872727272737</v>
      </c>
      <c r="F37" s="39">
        <f t="shared" ref="F37:G37" si="13">F14/5500</f>
        <v>0.15044872727272726</v>
      </c>
      <c r="G37" s="39">
        <f t="shared" si="13"/>
        <v>6.9600000000000009E-2</v>
      </c>
    </row>
    <row r="38" spans="1:9" s="40" customFormat="1" ht="11.25" x14ac:dyDescent="0.2">
      <c r="A38" s="37"/>
      <c r="B38" s="38" t="s">
        <v>31</v>
      </c>
      <c r="C38" s="39">
        <f t="shared" si="10"/>
        <v>5.6059999999999999E-3</v>
      </c>
      <c r="D38" s="39">
        <f t="shared" ref="D38:E38" si="14">D15/8760</f>
        <v>0</v>
      </c>
      <c r="E38" s="39">
        <f>E15/5500</f>
        <v>0</v>
      </c>
      <c r="F38" s="39">
        <f t="shared" ref="F38:G38" si="15">F15/5500</f>
        <v>7.8818181818181819E-4</v>
      </c>
      <c r="G38" s="39">
        <f t="shared" si="15"/>
        <v>4.8178181818181818E-3</v>
      </c>
    </row>
    <row r="39" spans="1:9" x14ac:dyDescent="0.2">
      <c r="A39" s="8"/>
      <c r="B39" s="17" t="s">
        <v>21</v>
      </c>
      <c r="C39" s="20">
        <f t="shared" si="10"/>
        <v>1.4794520547945205E-4</v>
      </c>
      <c r="D39" s="20">
        <f t="shared" ref="D39:G39" si="16">D16/8760</f>
        <v>0</v>
      </c>
      <c r="E39" s="20">
        <f t="shared" si="16"/>
        <v>0</v>
      </c>
      <c r="F39" s="20">
        <f t="shared" si="16"/>
        <v>1.4794520547945205E-4</v>
      </c>
      <c r="G39" s="20">
        <f t="shared" si="16"/>
        <v>0</v>
      </c>
    </row>
    <row r="40" spans="1:9" x14ac:dyDescent="0.2">
      <c r="A40" s="8"/>
      <c r="B40" s="17" t="s">
        <v>32</v>
      </c>
      <c r="C40" s="20">
        <f t="shared" si="10"/>
        <v>0.54136061643835609</v>
      </c>
      <c r="D40" s="20">
        <f t="shared" ref="D40:G40" si="17">D17/8760</f>
        <v>0.53446426940639258</v>
      </c>
      <c r="E40" s="20">
        <f t="shared" si="17"/>
        <v>0</v>
      </c>
      <c r="F40" s="20">
        <f t="shared" si="17"/>
        <v>6.8963470319634698E-3</v>
      </c>
      <c r="G40" s="20">
        <f t="shared" si="17"/>
        <v>0</v>
      </c>
    </row>
    <row r="41" spans="1:9" x14ac:dyDescent="0.2">
      <c r="A41" s="8"/>
      <c r="B41" s="17" t="s">
        <v>33</v>
      </c>
      <c r="C41" s="20">
        <f t="shared" si="10"/>
        <v>6.6311212328767111</v>
      </c>
      <c r="D41" s="20">
        <f t="shared" ref="D41:G41" si="18">D18/8760</f>
        <v>3.5293178082191772</v>
      </c>
      <c r="E41" s="20">
        <f>E18/8760</f>
        <v>0.34386404109589036</v>
      </c>
      <c r="F41" s="20">
        <f>F18/8760+1.0075</f>
        <v>2.7486393835616441</v>
      </c>
      <c r="G41" s="20">
        <f t="shared" si="18"/>
        <v>9.2999999999999992E-3</v>
      </c>
    </row>
    <row r="42" spans="1:9" x14ac:dyDescent="0.2">
      <c r="A42" s="8"/>
      <c r="B42" s="17" t="s">
        <v>41</v>
      </c>
      <c r="C42" s="20">
        <f t="shared" si="10"/>
        <v>5.4795205479452061E-2</v>
      </c>
      <c r="D42" s="20">
        <f t="shared" ref="D42:G42" si="19">D19/8760</f>
        <v>0</v>
      </c>
      <c r="E42" s="20">
        <f t="shared" si="19"/>
        <v>5.4795205479452061E-2</v>
      </c>
      <c r="F42" s="20">
        <f t="shared" si="19"/>
        <v>0</v>
      </c>
      <c r="G42" s="20">
        <f t="shared" si="19"/>
        <v>0</v>
      </c>
    </row>
    <row r="43" spans="1:9" x14ac:dyDescent="0.2">
      <c r="A43" s="8"/>
      <c r="B43" s="15" t="s">
        <v>19</v>
      </c>
      <c r="C43" s="22">
        <f>D43+E43+F43+G43</f>
        <v>27.769133223949769</v>
      </c>
      <c r="D43" s="22">
        <f>SUM(D44:D54)</f>
        <v>15.844283452260273</v>
      </c>
      <c r="E43" s="22">
        <f t="shared" ref="E43:G43" si="20">SUM(E44:E53)</f>
        <v>8.4245135844748837</v>
      </c>
      <c r="F43" s="22">
        <f t="shared" si="20"/>
        <v>3.5003361872146121</v>
      </c>
      <c r="G43" s="22">
        <f t="shared" si="20"/>
        <v>0</v>
      </c>
    </row>
    <row r="44" spans="1:9" x14ac:dyDescent="0.2">
      <c r="A44" s="8"/>
      <c r="B44" s="17" t="s">
        <v>24</v>
      </c>
      <c r="C44" s="23">
        <f>D44+E44+F44+G44</f>
        <v>2.3606392694063928E-2</v>
      </c>
      <c r="D44" s="20">
        <f>D21/8760</f>
        <v>0</v>
      </c>
      <c r="E44" s="20">
        <f t="shared" ref="E44:G44" si="21">E21/8760</f>
        <v>0</v>
      </c>
      <c r="F44" s="20">
        <f t="shared" si="21"/>
        <v>2.3606392694063928E-2</v>
      </c>
      <c r="G44" s="20">
        <f t="shared" si="21"/>
        <v>0</v>
      </c>
    </row>
    <row r="45" spans="1:9" x14ac:dyDescent="0.2">
      <c r="A45" s="8"/>
      <c r="B45" s="17" t="s">
        <v>22</v>
      </c>
      <c r="C45" s="23">
        <f t="shared" ref="C45:C54" si="22">D45+E45+F45+G45</f>
        <v>15.011606392694063</v>
      </c>
      <c r="D45" s="20">
        <f t="shared" ref="D45:G45" si="23">D22/8760</f>
        <v>3.4313092465753425</v>
      </c>
      <c r="E45" s="20">
        <f t="shared" si="23"/>
        <v>8.1979955479452045</v>
      </c>
      <c r="F45" s="20">
        <f t="shared" si="23"/>
        <v>3.3823015981735161</v>
      </c>
      <c r="G45" s="20">
        <f t="shared" si="23"/>
        <v>0</v>
      </c>
    </row>
    <row r="46" spans="1:9" x14ac:dyDescent="0.2">
      <c r="A46" s="8"/>
      <c r="B46" s="17" t="s">
        <v>25</v>
      </c>
      <c r="C46" s="23">
        <f t="shared" si="22"/>
        <v>3.3855022831050224E-3</v>
      </c>
      <c r="D46" s="20">
        <f t="shared" ref="D46:G46" si="24">D23/8760</f>
        <v>0</v>
      </c>
      <c r="E46" s="20">
        <f t="shared" si="24"/>
        <v>0</v>
      </c>
      <c r="F46" s="20">
        <f t="shared" si="24"/>
        <v>3.3855022831050224E-3</v>
      </c>
      <c r="G46" s="20">
        <f t="shared" si="24"/>
        <v>0</v>
      </c>
    </row>
    <row r="47" spans="1:9" x14ac:dyDescent="0.2">
      <c r="A47" s="8"/>
      <c r="B47" s="17" t="s">
        <v>20</v>
      </c>
      <c r="C47" s="23">
        <f t="shared" si="22"/>
        <v>5.1815867579908685E-2</v>
      </c>
      <c r="D47" s="20">
        <f t="shared" ref="D47:G47" si="25">D24/8760</f>
        <v>0</v>
      </c>
      <c r="E47" s="20">
        <f t="shared" si="25"/>
        <v>5.1815867579908685E-2</v>
      </c>
      <c r="F47" s="20">
        <f t="shared" si="25"/>
        <v>0</v>
      </c>
      <c r="G47" s="20">
        <f t="shared" si="25"/>
        <v>0</v>
      </c>
    </row>
    <row r="48" spans="1:9" x14ac:dyDescent="0.2">
      <c r="A48" s="8"/>
      <c r="B48" s="17" t="s">
        <v>26</v>
      </c>
      <c r="C48" s="23">
        <f t="shared" si="22"/>
        <v>12.008796694269405</v>
      </c>
      <c r="D48" s="20">
        <f t="shared" ref="D48:G48" si="26">D25/8760</f>
        <v>11.952017356369861</v>
      </c>
      <c r="E48" s="20">
        <f t="shared" si="26"/>
        <v>5.6779337899543376E-2</v>
      </c>
      <c r="F48" s="20">
        <f t="shared" si="26"/>
        <v>0</v>
      </c>
      <c r="G48" s="20">
        <f t="shared" si="26"/>
        <v>0</v>
      </c>
    </row>
    <row r="49" spans="1:7" x14ac:dyDescent="0.2">
      <c r="A49" s="8"/>
      <c r="B49" s="17" t="s">
        <v>35</v>
      </c>
      <c r="C49" s="23">
        <f t="shared" si="22"/>
        <v>9.1042694063926941E-2</v>
      </c>
      <c r="D49" s="20">
        <f t="shared" ref="D49:G49" si="27">D26/8760</f>
        <v>0</v>
      </c>
      <c r="E49" s="20">
        <f t="shared" si="27"/>
        <v>0</v>
      </c>
      <c r="F49" s="20">
        <f t="shared" si="27"/>
        <v>9.1042694063926941E-2</v>
      </c>
      <c r="G49" s="20">
        <f t="shared" si="27"/>
        <v>0</v>
      </c>
    </row>
    <row r="50" spans="1:7" x14ac:dyDescent="0.2">
      <c r="A50" s="8"/>
      <c r="B50" s="17" t="s">
        <v>17</v>
      </c>
      <c r="C50" s="23">
        <f t="shared" si="22"/>
        <v>1.5148401826484018E-4</v>
      </c>
      <c r="D50" s="20">
        <f t="shared" ref="D50:G50" si="28">D27/8760</f>
        <v>0</v>
      </c>
      <c r="E50" s="20">
        <f t="shared" si="28"/>
        <v>1.5148401826484018E-4</v>
      </c>
      <c r="F50" s="20">
        <f t="shared" si="28"/>
        <v>0</v>
      </c>
      <c r="G50" s="20">
        <f t="shared" si="28"/>
        <v>0</v>
      </c>
    </row>
    <row r="51" spans="1:7" x14ac:dyDescent="0.2">
      <c r="A51" s="8"/>
      <c r="B51" s="17" t="s">
        <v>37</v>
      </c>
      <c r="C51" s="23">
        <f t="shared" si="22"/>
        <v>0.46095684931506847</v>
      </c>
      <c r="D51" s="20">
        <f t="shared" ref="D51:G51" si="29">D28/8760</f>
        <v>0.46095684931506847</v>
      </c>
      <c r="E51" s="20">
        <f t="shared" si="29"/>
        <v>0</v>
      </c>
      <c r="F51" s="20">
        <f t="shared" si="29"/>
        <v>0</v>
      </c>
      <c r="G51" s="20">
        <f t="shared" si="29"/>
        <v>0</v>
      </c>
    </row>
    <row r="52" spans="1:7" x14ac:dyDescent="0.2">
      <c r="A52" s="8"/>
      <c r="B52" s="17" t="s">
        <v>36</v>
      </c>
      <c r="C52" s="23">
        <f t="shared" si="22"/>
        <v>0.10503732876712329</v>
      </c>
      <c r="D52" s="20">
        <f t="shared" ref="D52:G52" si="30">D29/8760</f>
        <v>0</v>
      </c>
      <c r="E52" s="20">
        <f t="shared" si="30"/>
        <v>0.10503732876712329</v>
      </c>
      <c r="F52" s="20">
        <f t="shared" si="30"/>
        <v>0</v>
      </c>
      <c r="G52" s="20">
        <f t="shared" si="30"/>
        <v>0</v>
      </c>
    </row>
    <row r="53" spans="1:7" x14ac:dyDescent="0.2">
      <c r="A53" s="8"/>
      <c r="B53" s="17" t="s">
        <v>39</v>
      </c>
      <c r="C53" s="23">
        <f t="shared" si="22"/>
        <v>1.2734018264840182E-2</v>
      </c>
      <c r="D53" s="20">
        <f t="shared" ref="D53:G53" si="31">D30/8760</f>
        <v>0</v>
      </c>
      <c r="E53" s="20">
        <f t="shared" si="31"/>
        <v>1.2734018264840182E-2</v>
      </c>
      <c r="F53" s="20">
        <f t="shared" si="31"/>
        <v>0</v>
      </c>
      <c r="G53" s="20">
        <f t="shared" si="31"/>
        <v>0</v>
      </c>
    </row>
    <row r="54" spans="1:7" x14ac:dyDescent="0.2">
      <c r="A54" s="8"/>
      <c r="B54" s="17" t="s">
        <v>44</v>
      </c>
      <c r="C54" s="23">
        <f t="shared" si="22"/>
        <v>6.6866438356164388E-3</v>
      </c>
      <c r="D54" s="20">
        <f t="shared" ref="D54:G54" si="32">D31/8760</f>
        <v>0</v>
      </c>
      <c r="E54" s="20">
        <f t="shared" si="32"/>
        <v>0</v>
      </c>
      <c r="F54" s="20">
        <f t="shared" si="32"/>
        <v>6.6866438356164388E-3</v>
      </c>
      <c r="G54" s="20">
        <f t="shared" si="32"/>
        <v>0</v>
      </c>
    </row>
    <row r="55" spans="1:7" s="11" customFormat="1" x14ac:dyDescent="0.2">
      <c r="A55" s="10" t="s">
        <v>15</v>
      </c>
      <c r="B55" s="32" t="s">
        <v>23</v>
      </c>
      <c r="C55" s="32"/>
      <c r="D55" s="32"/>
      <c r="E55" s="32"/>
      <c r="F55" s="32"/>
      <c r="G55" s="32"/>
    </row>
    <row r="56" spans="1:7" s="13" customFormat="1" x14ac:dyDescent="0.2">
      <c r="A56" s="12"/>
      <c r="B56" s="41" t="s">
        <v>10</v>
      </c>
      <c r="C56" s="42">
        <f>D56+E56+F56+G56</f>
        <v>320383.59404179989</v>
      </c>
      <c r="D56" s="42">
        <f>D10</f>
        <v>176170.97404179996</v>
      </c>
      <c r="E56" s="42">
        <f t="shared" ref="E56:G56" si="33">E10</f>
        <v>85672.365999999995</v>
      </c>
      <c r="F56" s="42">
        <f t="shared" si="33"/>
        <v>57865.485000000001</v>
      </c>
      <c r="G56" s="42">
        <f t="shared" si="33"/>
        <v>674.76900000000001</v>
      </c>
    </row>
    <row r="57" spans="1:7" s="13" customFormat="1" x14ac:dyDescent="0.2">
      <c r="A57" s="12"/>
      <c r="B57" s="41" t="s">
        <v>11</v>
      </c>
      <c r="C57" s="42">
        <f>D57+E57+F57+G57</f>
        <v>43.238679999999995</v>
      </c>
      <c r="D57" s="43">
        <v>24.37416</v>
      </c>
      <c r="E57" s="43">
        <v>11.49704</v>
      </c>
      <c r="F57" s="43">
        <v>7.2957900000000002</v>
      </c>
      <c r="G57" s="43">
        <v>7.1690000000000004E-2</v>
      </c>
    </row>
    <row r="58" spans="1:7" x14ac:dyDescent="0.2">
      <c r="A58" s="6" t="s">
        <v>27</v>
      </c>
      <c r="B58" s="31" t="s">
        <v>12</v>
      </c>
      <c r="C58" s="31"/>
      <c r="D58" s="31"/>
      <c r="E58" s="31"/>
      <c r="F58" s="31"/>
      <c r="G58" s="31"/>
    </row>
    <row r="59" spans="1:7" x14ac:dyDescent="0.2">
      <c r="A59" s="8"/>
      <c r="B59" s="14" t="s">
        <v>10</v>
      </c>
      <c r="C59" s="42">
        <f>D59+E59+F59+G59</f>
        <v>17214.2922</v>
      </c>
      <c r="D59" s="20">
        <v>7870.9260000000004</v>
      </c>
      <c r="E59" s="20">
        <v>4782.9381000000003</v>
      </c>
      <c r="F59" s="20">
        <v>4416.1981999999998</v>
      </c>
      <c r="G59" s="20">
        <v>144.22989999999999</v>
      </c>
    </row>
    <row r="60" spans="1:7" x14ac:dyDescent="0.2">
      <c r="A60" s="8"/>
      <c r="B60" s="14" t="s">
        <v>11</v>
      </c>
      <c r="C60" s="42">
        <f t="shared" ref="C60" si="34">D60+E60+F60+G60</f>
        <v>1.9597300000000002</v>
      </c>
      <c r="D60" s="16">
        <v>0.89605000000000001</v>
      </c>
      <c r="E60" s="16">
        <v>0.54451000000000005</v>
      </c>
      <c r="F60" s="16">
        <v>0.50275000000000003</v>
      </c>
      <c r="G60" s="16">
        <v>1.6420000000000001E-2</v>
      </c>
    </row>
    <row r="61" spans="1:7" x14ac:dyDescent="0.2">
      <c r="A61" s="8" t="s">
        <v>28</v>
      </c>
      <c r="B61" s="18" t="s">
        <v>7</v>
      </c>
      <c r="C61" s="44">
        <f>C59/C7*100</f>
        <v>5.0990521272608014</v>
      </c>
      <c r="D61" s="19"/>
      <c r="E61" s="19"/>
      <c r="F61" s="19"/>
      <c r="G61" s="19"/>
    </row>
    <row r="62" spans="1:7" x14ac:dyDescent="0.2">
      <c r="A62" s="3"/>
      <c r="B62" s="1"/>
      <c r="C62" s="1"/>
      <c r="D62" s="1"/>
      <c r="E62" s="1"/>
      <c r="F62" s="1"/>
      <c r="G62" s="1"/>
    </row>
    <row r="63" spans="1:7" x14ac:dyDescent="0.2">
      <c r="B63" s="1"/>
      <c r="C63" s="1"/>
      <c r="D63" s="1"/>
      <c r="E63" s="1"/>
      <c r="F63" s="1"/>
      <c r="G63" s="1"/>
    </row>
    <row r="64" spans="1:7" x14ac:dyDescent="0.2">
      <c r="B64" s="1"/>
      <c r="C64" s="1"/>
      <c r="D64" s="1"/>
      <c r="E64" s="1"/>
      <c r="F64" s="1"/>
      <c r="G64" s="1"/>
    </row>
    <row r="65" spans="1:8" x14ac:dyDescent="0.2">
      <c r="B65" s="1"/>
      <c r="C65" s="1"/>
      <c r="D65" s="1"/>
      <c r="E65" s="1"/>
      <c r="F65" s="1"/>
      <c r="G65" s="1"/>
    </row>
    <row r="67" spans="1:8" x14ac:dyDescent="0.2">
      <c r="D67" s="21"/>
    </row>
    <row r="68" spans="1:8" s="7" customFormat="1" x14ac:dyDescent="0.2">
      <c r="A68" s="9"/>
      <c r="D68" s="21"/>
      <c r="H68" s="2"/>
    </row>
    <row r="69" spans="1:8" s="7" customFormat="1" x14ac:dyDescent="0.2">
      <c r="A69" s="9"/>
      <c r="D69" s="21"/>
      <c r="H69" s="2"/>
    </row>
    <row r="70" spans="1:8" s="7" customFormat="1" x14ac:dyDescent="0.2">
      <c r="A70" s="9"/>
      <c r="D70" s="21"/>
      <c r="H70" s="2"/>
    </row>
  </sheetData>
  <mergeCells count="12">
    <mergeCell ref="B6:G6"/>
    <mergeCell ref="B9:G9"/>
    <mergeCell ref="B55:G55"/>
    <mergeCell ref="B58:G58"/>
    <mergeCell ref="A1:G1"/>
    <mergeCell ref="A3:A4"/>
    <mergeCell ref="B3:B4"/>
    <mergeCell ref="C3:C4"/>
    <mergeCell ref="D3:D4"/>
    <mergeCell ref="E3:E4"/>
    <mergeCell ref="F3:F4"/>
    <mergeCell ref="G3:G4"/>
  </mergeCells>
  <dataValidations count="1">
    <dataValidation type="decimal" allowBlank="1" showInputMessage="1" showErrorMessage="1" errorTitle="Внимание" error="Допускается ввод только действительных чисел!" sqref="E65373:G65375 D33:G43 E65380:G65541 D10:G19 E65370:G65371 E65365:G65367 C10:C43 C56:G57 D28:E32 D21:E23 C44:G54 F21:G32 C59:G61 E65377:G65378 E27 D25:E26 C7:G8">
      <formula1>-9.99999999999999E+23</formula1>
      <formula2>9.99999999999999E+23</formula2>
    </dataValidation>
  </dataValidations>
  <pageMargins left="0.23622047244094491" right="0.23622047244094491" top="0.27559055118110237" bottom="0.23622047244094491" header="0.31496062992125984" footer="0.19685039370078741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 год факт </vt:lpstr>
    </vt:vector>
  </TitlesOfParts>
  <Company>ООО Энергонефть Самара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Саповская Е.Ю.</dc:creator>
  <cp:lastModifiedBy>Черепашкина Наталья Юрьевна</cp:lastModifiedBy>
  <cp:lastPrinted>2016-01-18T10:09:57Z</cp:lastPrinted>
  <dcterms:created xsi:type="dcterms:W3CDTF">2011-05-11T12:19:29Z</dcterms:created>
  <dcterms:modified xsi:type="dcterms:W3CDTF">2022-03-04T13:31:06Z</dcterms:modified>
</cp:coreProperties>
</file>