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320" windowHeight="7635" tabRatio="294"/>
  </bookViews>
  <sheets>
    <sheet name="2019 факт  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4" i="4" l="1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G43" i="4"/>
  <c r="F43" i="4"/>
  <c r="E43" i="4"/>
  <c r="D43" i="4"/>
  <c r="E39" i="4"/>
  <c r="G39" i="4"/>
  <c r="D41" i="4"/>
  <c r="F41" i="4"/>
  <c r="G41" i="4"/>
  <c r="E38" i="4"/>
  <c r="G38" i="4"/>
  <c r="D38" i="4"/>
  <c r="F37" i="4"/>
  <c r="G37" i="4"/>
  <c r="G36" i="4"/>
  <c r="F36" i="4"/>
  <c r="G13" i="4"/>
  <c r="F13" i="4"/>
  <c r="E19" i="4" l="1"/>
  <c r="E41" i="4" s="1"/>
  <c r="G18" i="4"/>
  <c r="G40" i="4" s="1"/>
  <c r="F18" i="4"/>
  <c r="F40" i="4" s="1"/>
  <c r="E18" i="4"/>
  <c r="E40" i="4" s="1"/>
  <c r="D18" i="4"/>
  <c r="D40" i="4" s="1"/>
  <c r="F17" i="4"/>
  <c r="F39" i="4" s="1"/>
  <c r="D17" i="4"/>
  <c r="D39" i="4" s="1"/>
  <c r="F16" i="4"/>
  <c r="F38" i="4" s="1"/>
  <c r="G12" i="4"/>
  <c r="F12" i="4"/>
  <c r="E12" i="4"/>
  <c r="D12" i="4"/>
  <c r="C29" i="4" l="1"/>
  <c r="C30" i="4"/>
  <c r="C23" i="4" l="1"/>
  <c r="F34" i="4"/>
  <c r="E35" i="4"/>
  <c r="F35" i="4"/>
  <c r="G35" i="4"/>
  <c r="D35" i="4"/>
  <c r="C36" i="4"/>
  <c r="C37" i="4"/>
  <c r="C40" i="4"/>
  <c r="C52" i="4"/>
  <c r="C35" i="4" l="1"/>
  <c r="F20" i="4"/>
  <c r="G20" i="4"/>
  <c r="D20" i="4" l="1"/>
  <c r="C19" i="4"/>
  <c r="C59" i="4"/>
  <c r="C58" i="4"/>
  <c r="C44" i="4"/>
  <c r="C46" i="4"/>
  <c r="C47" i="4"/>
  <c r="C48" i="4"/>
  <c r="C49" i="4"/>
  <c r="C50" i="4"/>
  <c r="C51" i="4"/>
  <c r="C43" i="4"/>
  <c r="C22" i="4"/>
  <c r="C24" i="4"/>
  <c r="C26" i="4"/>
  <c r="C27" i="4"/>
  <c r="C28" i="4"/>
  <c r="C21" i="4"/>
  <c r="E42" i="4"/>
  <c r="F42" i="4"/>
  <c r="G42" i="4"/>
  <c r="E33" i="4" l="1"/>
  <c r="E20" i="4"/>
  <c r="C20" i="4" s="1"/>
  <c r="C38" i="4"/>
  <c r="C39" i="4"/>
  <c r="D33" i="4"/>
  <c r="C41" i="4"/>
  <c r="C16" i="4"/>
  <c r="C25" i="4"/>
  <c r="E11" i="4"/>
  <c r="C15" i="4"/>
  <c r="C14" i="4"/>
  <c r="C17" i="4"/>
  <c r="C12" i="4"/>
  <c r="E32" i="4" l="1"/>
  <c r="E56" i="4" s="1"/>
  <c r="E10" i="4"/>
  <c r="E55" i="4" s="1"/>
  <c r="F33" i="4"/>
  <c r="G33" i="4"/>
  <c r="C34" i="4"/>
  <c r="G11" i="4"/>
  <c r="G10" i="4" s="1"/>
  <c r="C13" i="4"/>
  <c r="F11" i="4"/>
  <c r="G7" i="4" l="1"/>
  <c r="G55" i="4"/>
  <c r="E7" i="4"/>
  <c r="E8" i="4"/>
  <c r="G32" i="4"/>
  <c r="G56" i="4" s="1"/>
  <c r="F32" i="4"/>
  <c r="F56" i="4" s="1"/>
  <c r="F10" i="4"/>
  <c r="F55" i="4" s="1"/>
  <c r="C33" i="4"/>
  <c r="F7" i="4" l="1"/>
  <c r="G8" i="4"/>
  <c r="F8" i="4"/>
  <c r="C45" i="4"/>
  <c r="D42" i="4"/>
  <c r="D32" i="4" s="1"/>
  <c r="D56" i="4" s="1"/>
  <c r="C32" i="4" l="1"/>
  <c r="C42" i="4"/>
  <c r="C18" i="4"/>
  <c r="D11" i="4"/>
  <c r="D10" i="4" s="1"/>
  <c r="D55" i="4" s="1"/>
  <c r="C56" i="4" l="1"/>
  <c r="D8" i="4"/>
  <c r="C8" i="4" s="1"/>
  <c r="C55" i="4"/>
  <c r="D7" i="4"/>
  <c r="C7" i="4" s="1"/>
  <c r="C60" i="4" s="1"/>
  <c r="C10" i="4"/>
  <c r="C11" i="4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<sst xmlns="http://schemas.openxmlformats.org/spreadsheetml/2006/main" count="66" uniqueCount="44">
  <si>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</si>
  <si>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</si>
  <si>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</si>
  <si>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</si>
  <si>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</si>
  <si>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</si>
  <si>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</si>
  <si>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</si>
  <si>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</si>
  <si>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</si>
  <si>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</si>
  <si>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</si>
  <si>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</si>
  <si>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</si>
  <si>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</si>
  <si>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</si>
  <si>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</si>
  <si>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</si>
  <si>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</si>
  <si>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</si>
  <si>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</si>
  <si>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</si>
  <si>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</si>
  <si>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</si>
  <si>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</si>
  <si>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</si>
  <si>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</si>
  <si>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</si>
  <si>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</si>
  <si>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</si>
  <si>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</si>
  <si>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</si>
  <si>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</si>
  <si>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</si>
  <si>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"РУСЭНЕРГОСБЫТ"</t>
  </si>
  <si>
    <t>АО "РКЦ "Прогресс"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</si>
  <si>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</si>
  <si>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</si>
  <si>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</si>
  <si>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</si>
  <si>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"Энергохолдинг"</t>
  </si>
  <si>
    <t>Баланс электроэнергии на 2019 год</t>
  </si>
  <si>
    <t>ООО "Самарская электросетевая компания"</t>
  </si>
  <si>
    <t>ООО"ВолгаТрансАвто"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</si>
</sst>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3" x14ac:knownFonts="1"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9"/>
      <color rgb="FF000000"/>
      <name val="Arial Cyr"/>
      <charset val="204"/>
    </font>
    <font>
      <i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i/>
      <sz val="8"/>
      <color rgb="FF000000"/>
      <name val="Arial Cyr"/>
      <charset val="204"/>
    </font>
    <font>
      <i/>
      <sz val="8"/>
      <color rgb="FF000000"/>
      <name val="Arial"/>
      <family val="2"/>
      <charset val="204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1" applyBorder="0">
      <alignment horizontal="center" vertical="center" wrapText="1"/>
    </xf>
    <xf numFmtId="49" fontId="1" fillId="0" borderId="0" applyBorder="0">
      <alignment vertical="top"/>
    </xf>
    <xf numFmtId="0" fontId="2" fillId="0" borderId="0"/>
  </cellStyleXfs>
  <cellXfs count="45">
    <xf numFmtId="0" fontId="0" fillId="0" borderId="0" xfId="0"/>
    <xf numFmtId="0" fontId="5" fillId="0" borderId="0" xfId="0" applyFont="1" applyFill="1"/>
    <xf numFmtId="0" fontId="5" fillId="0" borderId="0" xfId="3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49" fontId="4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4" fillId="0" borderId="2" xfId="1" applyFont="1" applyFill="1" applyBorder="1" applyAlignment="1" applyProtection="1">
      <alignment horizontal="center" vertical="center" wrapText="1"/>
    </xf>
    <xf numFmtId="49" fontId="4" fillId="0" borderId="2" xfId="3" applyNumberFormat="1" applyFont="1" applyFill="1" applyBorder="1" applyAlignment="1" applyProtection="1">
      <alignment horizontal="center" vertical="center"/>
    </xf>
    <xf numFmtId="49" fontId="5" fillId="0" borderId="2" xfId="3" applyNumberFormat="1" applyFont="1" applyFill="1" applyBorder="1" applyAlignment="1" applyProtection="1">
      <alignment horizontal="center" vertical="center"/>
    </xf>
    <xf numFmtId="0" fontId="5" fillId="2" borderId="2" xfId="3" applyFont="1" applyFill="1" applyBorder="1" applyAlignment="1" applyProtection="1">
      <alignment horizontal="left" vertical="center" wrapText="1"/>
    </xf>
    <xf numFmtId="165" fontId="5" fillId="2" borderId="2" xfId="0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Alignment="1" applyProtection="1">
      <alignment horizontal="left" vertical="center" wrapText="1"/>
    </xf>
    <xf numFmtId="165" fontId="4" fillId="2" borderId="2" xfId="0" applyNumberFormat="1" applyFont="1" applyFill="1" applyBorder="1" applyAlignment="1" applyProtection="1">
      <alignment horizontal="right" vertical="center"/>
      <protection locked="0"/>
    </xf>
    <xf numFmtId="165" fontId="4" fillId="0" borderId="0" xfId="0" applyNumberFormat="1" applyFont="1" applyFill="1"/>
    <xf numFmtId="0" fontId="6" fillId="2" borderId="2" xfId="3" applyFont="1" applyFill="1" applyBorder="1" applyAlignment="1" applyProtection="1">
      <alignment horizontal="left" vertical="center" wrapText="1"/>
    </xf>
    <xf numFmtId="165" fontId="7" fillId="2" borderId="2" xfId="0" applyNumberFormat="1" applyFont="1" applyFill="1" applyBorder="1" applyAlignment="1" applyProtection="1">
      <alignment horizontal="right" vertical="center"/>
      <protection locked="0"/>
    </xf>
    <xf numFmtId="165" fontId="5" fillId="0" borderId="0" xfId="0" applyNumberFormat="1" applyFont="1" applyFill="1"/>
    <xf numFmtId="49" fontId="8" fillId="0" borderId="2" xfId="3" applyNumberFormat="1" applyFont="1" applyFill="1" applyBorder="1" applyAlignment="1" applyProtection="1">
      <alignment horizontal="center" vertical="center"/>
    </xf>
    <xf numFmtId="0" fontId="9" fillId="2" borderId="2" xfId="3" applyFont="1" applyFill="1" applyBorder="1" applyAlignment="1" applyProtection="1">
      <alignment horizontal="left" vertical="center" wrapText="1"/>
    </xf>
    <xf numFmtId="165" fontId="10" fillId="2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/>
    <xf numFmtId="165" fontId="8" fillId="0" borderId="0" xfId="0" applyNumberFormat="1" applyFont="1" applyFill="1"/>
    <xf numFmtId="165" fontId="7" fillId="0" borderId="2" xfId="0" applyNumberFormat="1" applyFont="1" applyFill="1" applyBorder="1" applyAlignment="1" applyProtection="1">
      <alignment horizontal="right" vertical="center"/>
      <protection locked="0"/>
    </xf>
    <xf numFmtId="165" fontId="11" fillId="2" borderId="2" xfId="0" applyNumberFormat="1" applyFont="1" applyFill="1" applyBorder="1"/>
    <xf numFmtId="0" fontId="6" fillId="0" borderId="2" xfId="3" applyFont="1" applyFill="1" applyBorder="1" applyAlignment="1" applyProtection="1">
      <alignment horizontal="left" vertical="center" wrapText="1"/>
    </xf>
    <xf numFmtId="165" fontId="7" fillId="0" borderId="2" xfId="0" applyNumberFormat="1" applyFont="1" applyFill="1" applyBorder="1"/>
    <xf numFmtId="49" fontId="11" fillId="0" borderId="2" xfId="3" applyNumberFormat="1" applyFont="1" applyFill="1" applyBorder="1" applyAlignment="1" applyProtection="1">
      <alignment horizontal="center" vertical="center"/>
    </xf>
    <xf numFmtId="0" fontId="11" fillId="0" borderId="0" xfId="0" applyFont="1" applyFill="1"/>
    <xf numFmtId="49" fontId="12" fillId="0" borderId="2" xfId="3" applyNumberFormat="1" applyFont="1" applyFill="1" applyBorder="1" applyAlignment="1" applyProtection="1">
      <alignment horizontal="center" vertical="center"/>
    </xf>
    <xf numFmtId="0" fontId="12" fillId="2" borderId="2" xfId="3" applyFont="1" applyFill="1" applyBorder="1" applyAlignment="1" applyProtection="1">
      <alignment horizontal="left" vertical="center" wrapText="1"/>
    </xf>
    <xf numFmtId="165" fontId="12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164" fontId="12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2" xfId="3" applyFont="1" applyFill="1" applyBorder="1" applyAlignment="1" applyProtection="1">
      <alignment horizontal="left" vertical="center" wrapText="1" indent="2"/>
    </xf>
    <xf numFmtId="4" fontId="12" fillId="2" borderId="2" xfId="0" applyNumberFormat="1" applyFont="1" applyFill="1" applyBorder="1" applyAlignment="1" applyProtection="1">
      <alignment horizontal="right" vertical="center"/>
      <protection locked="0"/>
    </xf>
    <xf numFmtId="4" fontId="5" fillId="2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166" fontId="5" fillId="0" borderId="0" xfId="3" applyNumberFormat="1" applyFont="1" applyFill="1" applyAlignment="1" applyProtection="1">
      <alignment vertical="center"/>
    </xf>
    <xf numFmtId="0" fontId="4" fillId="0" borderId="2" xfId="3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 applyProtection="1">
      <alignment horizontal="center" vertical="center" wrapText="1"/>
    </xf>
    <xf numFmtId="0" fontId="11" fillId="2" borderId="2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69;&#1050;-&#1055;&#1056;&#1048;&#1051;&#1054;&#1046;&#1045;&#1053;&#1048;&#1045;%203%202019%20&#1057;&#1053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 "/>
      <sheetName val="Август"/>
      <sheetName val="Сентябрь"/>
      <sheetName val="Октябрь"/>
      <sheetName val="Ноябрь "/>
      <sheetName val="Декабрь "/>
    </sheetNames>
    <sheetDataSet>
      <sheetData sheetId="0">
        <row r="16">
          <cell r="C16">
            <v>655.20000000000005</v>
          </cell>
          <cell r="F16">
            <v>292.88600000000002</v>
          </cell>
          <cell r="I16">
            <v>1704.4449999999999</v>
          </cell>
          <cell r="L16">
            <v>9.5359999999999996</v>
          </cell>
        </row>
        <row r="17">
          <cell r="C17">
            <v>2004.66</v>
          </cell>
          <cell r="I17">
            <v>7.6970000000000001</v>
          </cell>
        </row>
        <row r="19">
          <cell r="C19">
            <v>165.761</v>
          </cell>
          <cell r="F19">
            <v>571.154</v>
          </cell>
          <cell r="I19">
            <v>918.08100000000002</v>
          </cell>
          <cell r="L19">
            <v>11.795</v>
          </cell>
        </row>
        <row r="23">
          <cell r="I23">
            <v>0.109</v>
          </cell>
        </row>
        <row r="28">
          <cell r="C28">
            <v>424.76799999999997</v>
          </cell>
          <cell r="I28">
            <v>11.082000000000001</v>
          </cell>
        </row>
        <row r="29">
          <cell r="F29">
            <v>1408.664</v>
          </cell>
        </row>
      </sheetData>
      <sheetData sheetId="1">
        <row r="16">
          <cell r="C16">
            <v>1273.8240000000001</v>
          </cell>
          <cell r="F16">
            <v>217.50700000000001</v>
          </cell>
          <cell r="I16">
            <v>1512.45</v>
          </cell>
          <cell r="L16">
            <v>7.9710000000000001</v>
          </cell>
        </row>
        <row r="17">
          <cell r="C17">
            <v>1803.444</v>
          </cell>
          <cell r="I17">
            <v>11.331</v>
          </cell>
        </row>
        <row r="19">
          <cell r="C19">
            <v>178.30099999999999</v>
          </cell>
          <cell r="F19">
            <v>333.42899999999997</v>
          </cell>
          <cell r="I19">
            <v>995.20699999999999</v>
          </cell>
          <cell r="L19">
            <v>11.313000000000001</v>
          </cell>
        </row>
        <row r="23">
          <cell r="I23">
            <v>9.7000000000000003E-2</v>
          </cell>
        </row>
        <row r="28">
          <cell r="C28">
            <v>369.63799999999998</v>
          </cell>
          <cell r="I28">
            <v>9.9139999999999997</v>
          </cell>
        </row>
        <row r="29">
          <cell r="F29">
            <v>593.22199999999998</v>
          </cell>
        </row>
      </sheetData>
      <sheetData sheetId="2">
        <row r="16">
          <cell r="C16">
            <v>925.68</v>
          </cell>
          <cell r="F16">
            <v>198.053</v>
          </cell>
          <cell r="I16">
            <v>1322.74</v>
          </cell>
          <cell r="L16">
            <v>214.74600000000001</v>
          </cell>
        </row>
        <row r="17">
          <cell r="C17">
            <v>2115.54</v>
          </cell>
          <cell r="I17">
            <v>7.9669999999999996</v>
          </cell>
        </row>
        <row r="19">
          <cell r="C19">
            <v>120.004</v>
          </cell>
          <cell r="F19">
            <v>449.702</v>
          </cell>
          <cell r="I19">
            <v>913.94299999999998</v>
          </cell>
          <cell r="L19">
            <v>10.39</v>
          </cell>
        </row>
        <row r="23">
          <cell r="I23">
            <v>0.109</v>
          </cell>
        </row>
        <row r="28">
          <cell r="C28">
            <v>376.78800000000001</v>
          </cell>
          <cell r="I28">
            <v>10.085000000000001</v>
          </cell>
        </row>
        <row r="29">
          <cell r="F29">
            <v>1151.06</v>
          </cell>
        </row>
      </sheetData>
      <sheetData sheetId="3">
        <row r="16">
          <cell r="C16">
            <v>794.26800000000003</v>
          </cell>
          <cell r="F16">
            <v>182.672</v>
          </cell>
          <cell r="I16">
            <v>1099.0150000000001</v>
          </cell>
          <cell r="L16">
            <v>62.704000000000001</v>
          </cell>
        </row>
        <row r="17">
          <cell r="C17">
            <v>2061.4319999999998</v>
          </cell>
          <cell r="I17">
            <v>11.728999999999999</v>
          </cell>
        </row>
        <row r="19">
          <cell r="C19">
            <v>121.196</v>
          </cell>
          <cell r="F19">
            <v>226.61500000000001</v>
          </cell>
          <cell r="I19">
            <v>1006.119</v>
          </cell>
          <cell r="L19">
            <v>8.548</v>
          </cell>
        </row>
        <row r="23">
          <cell r="I23">
            <v>0.111</v>
          </cell>
        </row>
        <row r="28">
          <cell r="C28">
            <v>351.68200000000002</v>
          </cell>
          <cell r="I28">
            <v>5.4710000000000001</v>
          </cell>
        </row>
        <row r="29">
          <cell r="F29">
            <v>6.3390000000000004</v>
          </cell>
        </row>
      </sheetData>
      <sheetData sheetId="4">
        <row r="16">
          <cell r="C16">
            <v>796.06799999999998</v>
          </cell>
          <cell r="F16">
            <v>258.80399999999997</v>
          </cell>
          <cell r="I16">
            <v>879.10699999999997</v>
          </cell>
          <cell r="L16">
            <v>43.531999999999996</v>
          </cell>
        </row>
        <row r="17">
          <cell r="C17">
            <v>1534.932</v>
          </cell>
          <cell r="I17">
            <v>10.519</v>
          </cell>
        </row>
        <row r="19">
          <cell r="C19">
            <v>150.75200000000001</v>
          </cell>
          <cell r="F19">
            <v>210.33199999999999</v>
          </cell>
          <cell r="I19">
            <v>1002.167</v>
          </cell>
          <cell r="L19">
            <v>6.2539999999999996</v>
          </cell>
        </row>
        <row r="23">
          <cell r="I23">
            <v>6.0999999999999999E-2</v>
          </cell>
        </row>
        <row r="28">
          <cell r="C28">
            <v>319.81200000000001</v>
          </cell>
          <cell r="I28">
            <v>1.9119999999999999</v>
          </cell>
        </row>
        <row r="29">
          <cell r="F29">
            <v>26.286999999999999</v>
          </cell>
        </row>
      </sheetData>
      <sheetData sheetId="5">
        <row r="16">
          <cell r="C16">
            <v>988.39200000000005</v>
          </cell>
          <cell r="F16">
            <v>89.135999999999996</v>
          </cell>
          <cell r="I16">
            <v>844.86300000000006</v>
          </cell>
          <cell r="L16">
            <v>39.267000000000003</v>
          </cell>
        </row>
        <row r="17">
          <cell r="C17">
            <v>1994.9880000000001</v>
          </cell>
          <cell r="I17">
            <v>10.769</v>
          </cell>
        </row>
        <row r="19">
          <cell r="C19">
            <v>134.404</v>
          </cell>
          <cell r="F19">
            <v>543.76400000000001</v>
          </cell>
          <cell r="I19">
            <v>723.14099999999996</v>
          </cell>
          <cell r="L19">
            <v>6.8150000000000004</v>
          </cell>
        </row>
        <row r="23">
          <cell r="I23">
            <v>8.9999999999999993E-3</v>
          </cell>
        </row>
        <row r="28">
          <cell r="C28">
            <v>368.745</v>
          </cell>
          <cell r="I28">
            <v>1.508</v>
          </cell>
        </row>
        <row r="29">
          <cell r="F29">
            <v>18.466000000000001</v>
          </cell>
        </row>
      </sheetData>
      <sheetData sheetId="6">
        <row r="16">
          <cell r="C16">
            <v>886.58399999999995</v>
          </cell>
          <cell r="F16">
            <v>143.38800000000001</v>
          </cell>
          <cell r="I16">
            <v>831.03200000000004</v>
          </cell>
          <cell r="L16">
            <v>36.540999999999997</v>
          </cell>
        </row>
        <row r="17">
          <cell r="C17">
            <v>2208.9119999999998</v>
          </cell>
          <cell r="I17">
            <v>10.832000000000001</v>
          </cell>
        </row>
        <row r="19">
          <cell r="C19">
            <v>139.20099999999999</v>
          </cell>
          <cell r="F19">
            <v>215.98699999999999</v>
          </cell>
          <cell r="I19">
            <v>1047.537</v>
          </cell>
          <cell r="L19">
            <v>6.7809999999999997</v>
          </cell>
        </row>
        <row r="23">
          <cell r="I23">
            <v>4.0000000000000001E-3</v>
          </cell>
        </row>
        <row r="28">
          <cell r="C28">
            <v>398.23399999999998</v>
          </cell>
          <cell r="I28">
            <v>0.63100000000000001</v>
          </cell>
        </row>
        <row r="29">
          <cell r="F29">
            <v>19.808</v>
          </cell>
        </row>
      </sheetData>
      <sheetData sheetId="7">
        <row r="16">
          <cell r="C16">
            <v>893.67600000000004</v>
          </cell>
          <cell r="F16">
            <v>148.68299999999999</v>
          </cell>
          <cell r="I16">
            <v>886.10900000000004</v>
          </cell>
          <cell r="L16">
            <v>52.097000000000001</v>
          </cell>
        </row>
        <row r="17">
          <cell r="C17">
            <v>2160.9720000000002</v>
          </cell>
          <cell r="I17">
            <v>10.750999999999999</v>
          </cell>
        </row>
        <row r="19">
          <cell r="C19">
            <v>153.60599999999999</v>
          </cell>
          <cell r="F19">
            <v>185.43600000000001</v>
          </cell>
          <cell r="I19">
            <v>1084.2819999999999</v>
          </cell>
          <cell r="L19">
            <v>6.74</v>
          </cell>
        </row>
        <row r="23">
          <cell r="I23">
            <v>0.01</v>
          </cell>
        </row>
        <row r="28">
          <cell r="C28">
            <v>392.76</v>
          </cell>
          <cell r="I28">
            <v>0.58499999999999996</v>
          </cell>
        </row>
        <row r="29">
          <cell r="F29">
            <v>24.106999999999999</v>
          </cell>
        </row>
      </sheetData>
      <sheetData sheetId="8">
        <row r="16">
          <cell r="C16">
            <v>881.78399999999999</v>
          </cell>
          <cell r="F16">
            <v>243.42400000000001</v>
          </cell>
          <cell r="I16">
            <v>998.86400000000003</v>
          </cell>
          <cell r="L16">
            <v>70.453999999999994</v>
          </cell>
        </row>
        <row r="17">
          <cell r="C17">
            <v>2036.0350000000001</v>
          </cell>
          <cell r="I17">
            <v>10.182</v>
          </cell>
        </row>
        <row r="19">
          <cell r="C19">
            <v>135.60599999999999</v>
          </cell>
          <cell r="F19">
            <v>192.536</v>
          </cell>
          <cell r="I19">
            <v>1079.3320000000001</v>
          </cell>
          <cell r="L19">
            <v>7.7149999999999999</v>
          </cell>
        </row>
        <row r="23">
          <cell r="I23">
            <v>0.127</v>
          </cell>
        </row>
        <row r="28">
          <cell r="C28">
            <v>365.87400000000002</v>
          </cell>
          <cell r="I28">
            <v>1.569</v>
          </cell>
        </row>
        <row r="29">
          <cell r="F29">
            <v>23.954999999999998</v>
          </cell>
        </row>
      </sheetData>
      <sheetData sheetId="9">
        <row r="16">
          <cell r="C16">
            <v>871.41600000000005</v>
          </cell>
          <cell r="F16">
            <v>257.12700000000001</v>
          </cell>
          <cell r="I16">
            <v>1277.8920000000001</v>
          </cell>
          <cell r="L16">
            <v>54.959000000000003</v>
          </cell>
        </row>
        <row r="17">
          <cell r="C17">
            <v>2086.4879999999998</v>
          </cell>
          <cell r="I17">
            <v>9.6029999999999998</v>
          </cell>
        </row>
        <row r="19">
          <cell r="C19">
            <v>64.801000000000002</v>
          </cell>
          <cell r="F19">
            <v>240.76</v>
          </cell>
          <cell r="I19">
            <v>1070.1320000000001</v>
          </cell>
          <cell r="L19">
            <v>9.8179999999999996</v>
          </cell>
        </row>
        <row r="23">
          <cell r="I23">
            <v>0.11799999999999999</v>
          </cell>
        </row>
        <row r="28">
          <cell r="C28">
            <v>389.64100000000002</v>
          </cell>
          <cell r="I28">
            <v>1.587</v>
          </cell>
        </row>
        <row r="29">
          <cell r="F29">
            <v>30.233000000000001</v>
          </cell>
        </row>
      </sheetData>
      <sheetData sheetId="10">
        <row r="16">
          <cell r="C16">
            <v>869.07600000000002</v>
          </cell>
          <cell r="F16">
            <v>146.65100000000001</v>
          </cell>
          <cell r="I16">
            <v>1549.4839999999999</v>
          </cell>
          <cell r="L16">
            <v>119.831</v>
          </cell>
        </row>
        <row r="17">
          <cell r="C17">
            <v>2031.444</v>
          </cell>
          <cell r="I17">
            <v>7.3890000000000002</v>
          </cell>
        </row>
        <row r="19">
          <cell r="C19">
            <v>161.97200000000001</v>
          </cell>
          <cell r="F19">
            <v>446.64699999999999</v>
          </cell>
          <cell r="I19">
            <v>1041.6130000000001</v>
          </cell>
          <cell r="L19">
            <v>10.55</v>
          </cell>
        </row>
        <row r="23">
          <cell r="I23">
            <v>0.154</v>
          </cell>
        </row>
        <row r="28">
          <cell r="C28">
            <v>355.77100000000002</v>
          </cell>
          <cell r="I28">
            <v>0.59799999999999998</v>
          </cell>
        </row>
        <row r="29">
          <cell r="F29">
            <v>43.746000000000002</v>
          </cell>
        </row>
      </sheetData>
      <sheetData sheetId="11">
        <row r="16">
          <cell r="C16">
            <v>840.13199999999995</v>
          </cell>
          <cell r="F16">
            <v>259.62900000000002</v>
          </cell>
          <cell r="I16">
            <v>1664.492</v>
          </cell>
          <cell r="L16">
            <v>109.16800000000001</v>
          </cell>
        </row>
        <row r="17">
          <cell r="C17">
            <v>2117.2919999999999</v>
          </cell>
          <cell r="I17">
            <v>5.9349999999999996</v>
          </cell>
        </row>
        <row r="19">
          <cell r="C19">
            <v>169.80799999999999</v>
          </cell>
          <cell r="F19">
            <v>669.43899999999996</v>
          </cell>
          <cell r="I19">
            <v>1065.058</v>
          </cell>
          <cell r="L19">
            <v>12.839</v>
          </cell>
        </row>
        <row r="23">
          <cell r="I23">
            <v>0.155</v>
          </cell>
        </row>
        <row r="28">
          <cell r="C28">
            <v>413.06200000000001</v>
          </cell>
          <cell r="I28">
            <v>0.65800000000000003</v>
          </cell>
        </row>
        <row r="29">
          <cell r="F29">
            <v>56.215000000000003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7" zoomScale="85" zoomScaleNormal="85" zoomScaleSheetLayoutView="100" workbookViewId="0">
      <selection activeCell="D7" sqref="D7"/>
    </sheetView>
  </sheetViews>
  <sheetFormatPr defaultRowHeight="12.75" x14ac:dyDescent="0.2"/>
  <cols>
    <col min="1" max="1" width="4" style="37" customWidth="1"/>
    <col min="2" max="2" width="39.140625" style="38" customWidth="1"/>
    <col min="3" max="3" width="15.5703125" style="38" bestFit="1" customWidth="1"/>
    <col min="4" max="4" width="15.28515625" style="38" bestFit="1" customWidth="1"/>
    <col min="5" max="5" width="15.28515625" style="38" customWidth="1"/>
    <col min="6" max="6" width="14.28515625" style="38" customWidth="1"/>
    <col min="7" max="7" width="11.7109375" style="38" customWidth="1"/>
    <col min="8" max="8" width="13.42578125" style="1" customWidth="1"/>
    <col min="9" max="9" width="9.140625" style="1"/>
    <col min="10" max="10" width="10.140625" style="1" bestFit="1" customWidth="1"/>
    <col min="11" max="16384" width="9.140625" style="1"/>
  </cols>
  <sheetData>
    <row r="1" spans="1:10" x14ac:dyDescent="0.2">
      <c r="A1" s="43" t="s">
        <v>41</v>
      </c>
      <c r="B1" s="43"/>
      <c r="C1" s="43"/>
      <c r="D1" s="43"/>
      <c r="E1" s="43"/>
      <c r="F1" s="43"/>
      <c r="G1" s="43"/>
    </row>
    <row r="2" spans="1:10" x14ac:dyDescent="0.2">
      <c r="A2" s="2"/>
      <c r="B2" s="3"/>
      <c r="C2" s="3"/>
      <c r="D2" s="3"/>
      <c r="E2" s="4"/>
      <c r="F2" s="4"/>
      <c r="G2" s="4"/>
    </row>
    <row r="3" spans="1:10" s="5" customFormat="1" x14ac:dyDescent="0.2">
      <c r="A3" s="44" t="s">
        <v>0</v>
      </c>
      <c r="B3" s="44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10" s="5" customFormat="1" x14ac:dyDescent="0.2">
      <c r="A4" s="44"/>
      <c r="B4" s="44"/>
      <c r="C4" s="44"/>
      <c r="D4" s="44"/>
      <c r="E4" s="44"/>
      <c r="F4" s="44"/>
      <c r="G4" s="44"/>
    </row>
    <row r="5" spans="1:10" x14ac:dyDescent="0.2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</row>
    <row r="6" spans="1:10" ht="25.5" customHeight="1" x14ac:dyDescent="0.2">
      <c r="A6" s="7" t="s">
        <v>8</v>
      </c>
      <c r="B6" s="40" t="s">
        <v>13</v>
      </c>
      <c r="C6" s="40"/>
      <c r="D6" s="40"/>
      <c r="E6" s="40"/>
      <c r="F6" s="40"/>
      <c r="G6" s="40"/>
    </row>
    <row r="7" spans="1:10" x14ac:dyDescent="0.2">
      <c r="A7" s="8"/>
      <c r="B7" s="9" t="s">
        <v>10</v>
      </c>
      <c r="C7" s="10">
        <f>D7+E7+F7+G7</f>
        <v>358877.35959999997</v>
      </c>
      <c r="D7" s="10">
        <f>D10+D58</f>
        <v>213164.78635200002</v>
      </c>
      <c r="E7" s="10">
        <f t="shared" ref="E7:G7" si="0">E10+E58</f>
        <v>82207.560959999988</v>
      </c>
      <c r="F7" s="10">
        <f t="shared" si="0"/>
        <v>62070.808883999998</v>
      </c>
      <c r="G7" s="10">
        <f t="shared" si="0"/>
        <v>1434.2034039999999</v>
      </c>
    </row>
    <row r="8" spans="1:10" x14ac:dyDescent="0.2">
      <c r="A8" s="8"/>
      <c r="B8" s="9" t="s">
        <v>11</v>
      </c>
      <c r="C8" s="10">
        <f>D8+E8+F8+G8</f>
        <v>41.547865016189292</v>
      </c>
      <c r="D8" s="10">
        <f>D56+D59</f>
        <v>24.377919537899547</v>
      </c>
      <c r="E8" s="10">
        <f t="shared" ref="E8:G8" si="1">E56+E59</f>
        <v>9.448678077625571</v>
      </c>
      <c r="F8" s="10">
        <f t="shared" si="1"/>
        <v>7.5363814284350354</v>
      </c>
      <c r="G8" s="10">
        <f t="shared" si="1"/>
        <v>0.18488597222914072</v>
      </c>
    </row>
    <row r="9" spans="1:10" ht="25.5" customHeight="1" x14ac:dyDescent="0.2">
      <c r="A9" s="7" t="s">
        <v>9</v>
      </c>
      <c r="B9" s="41" t="s">
        <v>14</v>
      </c>
      <c r="C9" s="41"/>
      <c r="D9" s="41"/>
      <c r="E9" s="41"/>
      <c r="F9" s="41"/>
      <c r="G9" s="41"/>
    </row>
    <row r="10" spans="1:10" s="5" customFormat="1" x14ac:dyDescent="0.2">
      <c r="A10" s="7"/>
      <c r="B10" s="11" t="s">
        <v>10</v>
      </c>
      <c r="C10" s="12">
        <f>D10+E10+F10+G10</f>
        <v>333987.57860000001</v>
      </c>
      <c r="D10" s="12">
        <f>D11+D20</f>
        <v>201111.47700000001</v>
      </c>
      <c r="E10" s="12">
        <f t="shared" ref="E10:G10" si="2">E11+E20</f>
        <v>75386.680599999992</v>
      </c>
      <c r="F10" s="12">
        <f t="shared" si="2"/>
        <v>56384.197999999997</v>
      </c>
      <c r="G10" s="12">
        <f t="shared" si="2"/>
        <v>1105.223</v>
      </c>
      <c r="H10" s="1"/>
    </row>
    <row r="11" spans="1:10" s="5" customFormat="1" x14ac:dyDescent="0.2">
      <c r="A11" s="7"/>
      <c r="B11" s="11" t="s">
        <v>17</v>
      </c>
      <c r="C11" s="12">
        <f>D11+E11+F11+G11</f>
        <v>80663.149000000005</v>
      </c>
      <c r="D11" s="12">
        <f>D12+D13+D16+D17+D18+D19</f>
        <v>41054.426000000007</v>
      </c>
      <c r="E11" s="12">
        <f t="shared" ref="E11:G11" si="3">E12+E13+E16+E17+E18+E19</f>
        <v>10125.863000000001</v>
      </c>
      <c r="F11" s="12">
        <f t="shared" si="3"/>
        <v>28415.038999999997</v>
      </c>
      <c r="G11" s="12">
        <f t="shared" si="3"/>
        <v>1067.8209999999999</v>
      </c>
      <c r="I11" s="13"/>
      <c r="J11" s="13"/>
    </row>
    <row r="12" spans="1:10" x14ac:dyDescent="0.2">
      <c r="A12" s="8"/>
      <c r="B12" s="14" t="s">
        <v>36</v>
      </c>
      <c r="C12" s="15">
        <f>D12+E12+F12+G12</f>
        <v>18037.382999999998</v>
      </c>
      <c r="D12" s="15">
        <f>[1]Январь!$C$19+[1]Февраль!$C$19+[1]Март!$C$19+[1]Апрель!$C$19+[1]Май!$C$19+[1]Июнь!$C$19+'[1]Июль '!$C$19+[1]Август!$C$19+[1]Сентябрь!$C$19+[1]Октябрь!$C$19+'[1]Ноябрь '!$C$19+'[1]Декабрь '!$C$19</f>
        <v>1695.412</v>
      </c>
      <c r="E12" s="15">
        <f>[1]Январь!$F$19+[1]Февраль!$F$19+[1]Март!$F$19+[1]Апрель!$F$19+[1]Май!$F$19+[1]Июнь!$F$19+'[1]Июль '!$F$19+[1]Август!$F$19+[1]Сентябрь!$F$19+[1]Октябрь!$F$19+'[1]Ноябрь '!$F$19+'[1]Декабрь '!$F$19</f>
        <v>4285.8010000000004</v>
      </c>
      <c r="F12" s="15">
        <f>[1]Январь!$I$19+[1]Февраль!$I$19+[1]Март!$I$19+[1]Апрель!$I$19+[1]Май!$I$19+[1]Июнь!$I$19+'[1]Июль '!$I$19+[1]Август!$I$19+[1]Сентябрь!$I$19+[1]Октябрь!$I$19+'[1]Ноябрь '!$I$19+'[1]Декабрь '!$I$19</f>
        <v>11946.611999999997</v>
      </c>
      <c r="G12" s="15">
        <f>[1]Январь!$L$19+[1]Февраль!$L$19+[1]Март!$L$19+[1]Апрель!$L$19+[1]Май!$L$19+[1]Июнь!$L$19+'[1]Июль '!$L$19+[1]Август!$L$19+[1]Сентябрь!$L$19+[1]Октябрь!$L$19+'[1]Ноябрь '!$L$19+'[1]Декабрь '!$L$19</f>
        <v>109.55799999999999</v>
      </c>
      <c r="H12" s="5"/>
      <c r="J12" s="16"/>
    </row>
    <row r="13" spans="1:10" x14ac:dyDescent="0.2">
      <c r="A13" s="8"/>
      <c r="B13" s="14" t="s">
        <v>26</v>
      </c>
      <c r="C13" s="15">
        <f t="shared" ref="C13:C19" si="4">D13+E13+F13+G13</f>
        <v>1874.0230000000001</v>
      </c>
      <c r="D13" s="15">
        <v>0</v>
      </c>
      <c r="E13" s="15">
        <v>0</v>
      </c>
      <c r="F13" s="15">
        <f>F14+F15</f>
        <v>1736.566</v>
      </c>
      <c r="G13" s="15">
        <f>G14+G15</f>
        <v>137.45699999999999</v>
      </c>
      <c r="I13" s="16"/>
      <c r="J13" s="16"/>
    </row>
    <row r="14" spans="1:10" s="20" customFormat="1" ht="11.25" x14ac:dyDescent="0.2">
      <c r="A14" s="17"/>
      <c r="B14" s="18" t="s">
        <v>27</v>
      </c>
      <c r="C14" s="19">
        <f t="shared" si="4"/>
        <v>1827.3819999999998</v>
      </c>
      <c r="D14" s="19">
        <v>0</v>
      </c>
      <c r="E14" s="19">
        <v>0</v>
      </c>
      <c r="F14" s="19">
        <v>1730.7909999999999</v>
      </c>
      <c r="G14" s="19">
        <v>96.590999999999994</v>
      </c>
      <c r="J14" s="21"/>
    </row>
    <row r="15" spans="1:10" s="20" customFormat="1" ht="11.25" x14ac:dyDescent="0.2">
      <c r="A15" s="17"/>
      <c r="B15" s="18" t="s">
        <v>28</v>
      </c>
      <c r="C15" s="19">
        <f t="shared" si="4"/>
        <v>46.640999999999998</v>
      </c>
      <c r="D15" s="19">
        <v>0</v>
      </c>
      <c r="E15" s="19">
        <v>0</v>
      </c>
      <c r="F15" s="19">
        <v>5.7750000000000004</v>
      </c>
      <c r="G15" s="19">
        <v>40.866</v>
      </c>
      <c r="J15" s="21"/>
    </row>
    <row r="16" spans="1:10" x14ac:dyDescent="0.2">
      <c r="A16" s="8"/>
      <c r="B16" s="14" t="s">
        <v>20</v>
      </c>
      <c r="C16" s="15">
        <f t="shared" si="4"/>
        <v>1.0640000000000001</v>
      </c>
      <c r="D16" s="15">
        <v>0</v>
      </c>
      <c r="E16" s="15">
        <v>0</v>
      </c>
      <c r="F16" s="15">
        <f>[1]Январь!$I$23+[1]Февраль!$I$23+[1]Март!$I$23+[1]Апрель!$I$23+[1]Май!$I$23+[1]Июнь!$I$23+'[1]Июль '!$I$23+[1]Август!$I$23+[1]Сентябрь!$I$23+[1]Октябрь!$I$23+'[1]Ноябрь '!$I$23+'[1]Декабрь '!$I$23</f>
        <v>1.0640000000000001</v>
      </c>
      <c r="G16" s="15">
        <v>0</v>
      </c>
    </row>
    <row r="17" spans="1:10" x14ac:dyDescent="0.2">
      <c r="A17" s="8"/>
      <c r="B17" s="14" t="s">
        <v>29</v>
      </c>
      <c r="C17" s="15">
        <f t="shared" si="4"/>
        <v>4572.375</v>
      </c>
      <c r="D17" s="15">
        <f>[1]Январь!$C$28+[1]Февраль!$C$28+[1]Март!$C$28+[1]Апрель!$C$28+[1]Май!$C$28+[1]Июнь!$C$28+'[1]Июль '!$C$28+[1]Август!$C$28+[1]Сентябрь!$C$28+[1]Октябрь!$C$28+'[1]Ноябрь '!$C$28+'[1]Декабрь '!$C$28</f>
        <v>4526.7749999999996</v>
      </c>
      <c r="E17" s="15">
        <v>0</v>
      </c>
      <c r="F17" s="15">
        <f>[1]Январь!$I$28+[1]Февраль!$I$28+[1]Март!$I$28+[1]Апрель!$I$28+[1]Май!$I$28+[1]Июнь!$I$28+'[1]Июль '!$I$28+[1]Август!$I$28+[1]Сентябрь!$I$28+[1]Октябрь!$I$28+'[1]Ноябрь '!$I$28+'[1]Декабрь '!$I$28</f>
        <v>45.600000000000016</v>
      </c>
      <c r="G17" s="15">
        <v>0</v>
      </c>
    </row>
    <row r="18" spans="1:10" x14ac:dyDescent="0.2">
      <c r="A18" s="8"/>
      <c r="B18" s="14" t="s">
        <v>30</v>
      </c>
      <c r="C18" s="15">
        <f t="shared" si="4"/>
        <v>52776.202000000005</v>
      </c>
      <c r="D18" s="22">
        <f>[1]Январь!$C$16+[1]Январь!$C$17+[1]Февраль!$C$16+[1]Февраль!$C$17+[1]Март!$C$16+[1]Март!$C$17+[1]Апрель!$C$16+[1]Апрель!$C$17+[1]Май!$C$16+[1]Май!$C$17+[1]Июнь!$C$16+[1]Июнь!$C$17+'[1]Июль '!$C$16+'[1]Июль '!$C$17+[1]Август!$C$16+[1]Август!$C$17+[1]Сентябрь!$C$16+[1]Сентябрь!$C$17+[1]Октябрь!$C$16+[1]Октябрь!$C$17+'[1]Ноябрь '!$C$16+'[1]Ноябрь '!$C$17+'[1]Декабрь '!$C$16+'[1]Декабрь '!$C$17</f>
        <v>34832.239000000009</v>
      </c>
      <c r="E18" s="22">
        <f>[1]Январь!$F$16+[1]Февраль!$F$16+[1]Март!$F$16+[1]Апрель!$F$16+[1]Май!$F$16+[1]Июнь!$F$16+'[1]Июль '!$F$16+[1]Август!$F$16+[1]Сентябрь!$F$16+[1]Октябрь!$F$16+'[1]Ноябрь '!$F$16+'[1]Декабрь '!$F$16</f>
        <v>2437.9599999999996</v>
      </c>
      <c r="F18" s="22">
        <f>[1]Январь!$I$16+[1]Январь!$I$17+[1]Февраль!$I$16+[1]Февраль!$I$17+[1]Март!$I$16+[1]Март!$I$17+[1]Апрель!$I$16+[1]Апрель!$I$17+[1]Май!$I$16+[1]Май!$I$17+[1]Июнь!$I$16+[1]Июнь!$I$17+'[1]Июль '!$I$16+'[1]Июль '!$I$17+[1]Август!$I$16+[1]Август!$I$17+[1]Сентябрь!$I$16+[1]Сентябрь!$I$17+[1]Октябрь!$I$16+[1]Октябрь!$I$17+'[1]Ноябрь '!$I$16+'[1]Ноябрь '!$I$17+'[1]Декабрь '!$I$16+'[1]Декабрь '!$I$17</f>
        <v>14685.197</v>
      </c>
      <c r="G18" s="22">
        <f>[1]Январь!$L$16+[1]Февраль!$L$16+[1]Март!$L$16+[1]Апрель!$L$16+[1]Май!$L$16+[1]Июнь!$L$16+'[1]Июль '!$L$16+[1]Август!$L$16+[1]Сентябрь!$L$16+[1]Октябрь!$L$16+'[1]Ноябрь '!$L$16+'[1]Декабрь '!$L$16</f>
        <v>820.80600000000004</v>
      </c>
    </row>
    <row r="19" spans="1:10" x14ac:dyDescent="0.2">
      <c r="A19" s="8"/>
      <c r="B19" s="14" t="s">
        <v>34</v>
      </c>
      <c r="C19" s="15">
        <f t="shared" si="4"/>
        <v>3402.1019999999999</v>
      </c>
      <c r="D19" s="22">
        <v>0</v>
      </c>
      <c r="E19" s="22">
        <f>[1]Январь!$F$29+[1]Февраль!$F$29+[1]Март!$F$29+[1]Апрель!$F$29+[1]Май!$F$29+[1]Июнь!$F$29+'[1]Июль '!$F$29+[1]Август!$F$29+[1]Сентябрь!$F$29+[1]Октябрь!$F$29+'[1]Ноябрь '!$F$29+'[1]Декабрь '!$F$29</f>
        <v>3402.1019999999999</v>
      </c>
      <c r="F19" s="22">
        <v>0</v>
      </c>
      <c r="G19" s="22">
        <v>0</v>
      </c>
    </row>
    <row r="20" spans="1:10" x14ac:dyDescent="0.2">
      <c r="A20" s="8"/>
      <c r="B20" s="11" t="s">
        <v>18</v>
      </c>
      <c r="C20" s="12">
        <f>D20+E20+F20+G20</f>
        <v>253324.42959999997</v>
      </c>
      <c r="D20" s="23">
        <f>SUM(D21:D30)</f>
        <v>160057.05100000001</v>
      </c>
      <c r="E20" s="23">
        <f t="shared" ref="E20:G20" si="5">SUM(E21:E30)</f>
        <v>65260.817599999995</v>
      </c>
      <c r="F20" s="23">
        <f t="shared" si="5"/>
        <v>27969.159</v>
      </c>
      <c r="G20" s="23">
        <f t="shared" si="5"/>
        <v>37.402000000000001</v>
      </c>
    </row>
    <row r="21" spans="1:10" x14ac:dyDescent="0.2">
      <c r="A21" s="8"/>
      <c r="B21" s="14" t="s">
        <v>37</v>
      </c>
      <c r="C21" s="15">
        <f>D21+E21+F21+G21</f>
        <v>193.50699999999998</v>
      </c>
      <c r="D21" s="15">
        <v>0</v>
      </c>
      <c r="E21" s="15">
        <v>0</v>
      </c>
      <c r="F21" s="15">
        <v>193.50699999999998</v>
      </c>
      <c r="G21" s="15">
        <v>0</v>
      </c>
    </row>
    <row r="22" spans="1:10" x14ac:dyDescent="0.2">
      <c r="A22" s="8"/>
      <c r="B22" s="24" t="s">
        <v>38</v>
      </c>
      <c r="C22" s="22">
        <f t="shared" ref="C22:C30" si="6">D22+E22+F22+G22</f>
        <v>116318.75499999999</v>
      </c>
      <c r="D22" s="22">
        <v>31410.317999999999</v>
      </c>
      <c r="E22" s="22">
        <v>58563.459999999992</v>
      </c>
      <c r="F22" s="22">
        <v>26344.976999999999</v>
      </c>
      <c r="G22" s="22">
        <v>0</v>
      </c>
    </row>
    <row r="23" spans="1:10" x14ac:dyDescent="0.2">
      <c r="A23" s="8"/>
      <c r="B23" s="14" t="s">
        <v>40</v>
      </c>
      <c r="C23" s="15">
        <f t="shared" si="6"/>
        <v>1581.1710000000003</v>
      </c>
      <c r="D23" s="15">
        <v>0</v>
      </c>
      <c r="E23" s="15">
        <v>1064.0040000000001</v>
      </c>
      <c r="F23" s="15">
        <v>479.76499999999999</v>
      </c>
      <c r="G23" s="15">
        <v>37.402000000000001</v>
      </c>
    </row>
    <row r="24" spans="1:10" x14ac:dyDescent="0.2">
      <c r="A24" s="8"/>
      <c r="B24" s="24" t="s">
        <v>35</v>
      </c>
      <c r="C24" s="22">
        <f t="shared" si="6"/>
        <v>446.90100000000001</v>
      </c>
      <c r="D24" s="25">
        <v>0</v>
      </c>
      <c r="E24" s="25">
        <v>446.90100000000001</v>
      </c>
      <c r="F24" s="22">
        <v>0</v>
      </c>
      <c r="G24" s="22">
        <v>0</v>
      </c>
    </row>
    <row r="25" spans="1:10" x14ac:dyDescent="0.2">
      <c r="A25" s="8"/>
      <c r="B25" s="14" t="s">
        <v>39</v>
      </c>
      <c r="C25" s="15">
        <f t="shared" si="6"/>
        <v>129028.69</v>
      </c>
      <c r="D25" s="15">
        <v>128646.73300000001</v>
      </c>
      <c r="E25" s="15">
        <v>381.95699999999999</v>
      </c>
      <c r="F25" s="15">
        <v>0</v>
      </c>
      <c r="G25" s="15">
        <v>0</v>
      </c>
    </row>
    <row r="26" spans="1:10" x14ac:dyDescent="0.2">
      <c r="A26" s="8"/>
      <c r="B26" s="14" t="s">
        <v>31</v>
      </c>
      <c r="C26" s="15">
        <f t="shared" si="6"/>
        <v>950.91000000000008</v>
      </c>
      <c r="D26" s="15">
        <v>0</v>
      </c>
      <c r="E26" s="15">
        <v>0</v>
      </c>
      <c r="F26" s="15">
        <v>950.91000000000008</v>
      </c>
      <c r="G26" s="15">
        <v>0</v>
      </c>
    </row>
    <row r="27" spans="1:10" x14ac:dyDescent="0.2">
      <c r="A27" s="8"/>
      <c r="B27" s="14" t="s">
        <v>16</v>
      </c>
      <c r="C27" s="15">
        <f t="shared" si="6"/>
        <v>14.904999999999999</v>
      </c>
      <c r="D27" s="15">
        <v>0</v>
      </c>
      <c r="E27" s="15">
        <v>14.904999999999999</v>
      </c>
      <c r="F27" s="15">
        <v>0</v>
      </c>
      <c r="G27" s="15">
        <v>0</v>
      </c>
    </row>
    <row r="28" spans="1:10" x14ac:dyDescent="0.2">
      <c r="A28" s="8"/>
      <c r="B28" s="14" t="s">
        <v>43</v>
      </c>
      <c r="C28" s="15">
        <f t="shared" si="6"/>
        <v>0</v>
      </c>
      <c r="D28" s="15">
        <v>0</v>
      </c>
      <c r="E28" s="15">
        <v>0</v>
      </c>
      <c r="F28" s="15">
        <v>0</v>
      </c>
      <c r="G28" s="15">
        <v>0</v>
      </c>
    </row>
    <row r="29" spans="1:10" x14ac:dyDescent="0.2">
      <c r="A29" s="8"/>
      <c r="B29" s="14" t="s">
        <v>33</v>
      </c>
      <c r="C29" s="15">
        <f t="shared" si="6"/>
        <v>1605.8755999999998</v>
      </c>
      <c r="D29" s="10">
        <v>0</v>
      </c>
      <c r="E29" s="10">
        <v>1605.8755999999998</v>
      </c>
      <c r="F29" s="10">
        <v>0</v>
      </c>
      <c r="G29" s="10">
        <v>0</v>
      </c>
    </row>
    <row r="30" spans="1:10" ht="15" customHeight="1" x14ac:dyDescent="0.2">
      <c r="A30" s="8"/>
      <c r="B30" s="14" t="s">
        <v>42</v>
      </c>
      <c r="C30" s="15">
        <f t="shared" si="6"/>
        <v>3183.7150000000006</v>
      </c>
      <c r="D30" s="10">
        <v>0</v>
      </c>
      <c r="E30" s="10">
        <v>3183.7150000000006</v>
      </c>
      <c r="F30" s="10">
        <v>0</v>
      </c>
      <c r="G30" s="10">
        <v>0</v>
      </c>
    </row>
    <row r="31" spans="1:10" x14ac:dyDescent="0.2">
      <c r="A31" s="8"/>
      <c r="B31" s="14"/>
      <c r="C31" s="10"/>
      <c r="D31" s="10"/>
      <c r="E31" s="10"/>
      <c r="F31" s="10"/>
      <c r="G31" s="10"/>
    </row>
    <row r="32" spans="1:10" s="5" customFormat="1" x14ac:dyDescent="0.2">
      <c r="A32" s="7"/>
      <c r="B32" s="11" t="s">
        <v>11</v>
      </c>
      <c r="C32" s="12">
        <f>D32+E32+F32+G32</f>
        <v>38.706565815276051</v>
      </c>
      <c r="D32" s="12">
        <f>D33+D42</f>
        <v>23.001970981735163</v>
      </c>
      <c r="E32" s="12">
        <f t="shared" ref="E32:G32" si="7">E33+E42</f>
        <v>8.6700387671232875</v>
      </c>
      <c r="F32" s="12">
        <f t="shared" si="7"/>
        <v>6.8872249348277297</v>
      </c>
      <c r="G32" s="12">
        <f t="shared" si="7"/>
        <v>0.14733113158987132</v>
      </c>
      <c r="I32" s="1"/>
      <c r="J32" s="13"/>
    </row>
    <row r="33" spans="1:11" s="5" customFormat="1" x14ac:dyDescent="0.2">
      <c r="A33" s="7"/>
      <c r="B33" s="11" t="s">
        <v>17</v>
      </c>
      <c r="C33" s="12">
        <f>D33+E33+F33+G33</f>
        <v>9.7882519339975094</v>
      </c>
      <c r="D33" s="12">
        <f>D34+D35+D38+D39+D40+D41</f>
        <v>4.7306181278538819</v>
      </c>
      <c r="E33" s="12">
        <f>E34+E35+E38+E39+E40+E41</f>
        <v>1.2201737442922373</v>
      </c>
      <c r="F33" s="12">
        <f>F34+F35+F38+F39+F40+F41</f>
        <v>3.6943985649647155</v>
      </c>
      <c r="G33" s="12">
        <f>G34+G35+G38+G39+G40+G41</f>
        <v>0.14306149688667497</v>
      </c>
      <c r="I33" s="16"/>
      <c r="J33" s="13"/>
    </row>
    <row r="34" spans="1:11" x14ac:dyDescent="0.2">
      <c r="A34" s="8"/>
      <c r="B34" s="14" t="s">
        <v>36</v>
      </c>
      <c r="C34" s="10">
        <f>D34+E34+F34+G34</f>
        <v>2.5123899999999999</v>
      </c>
      <c r="D34" s="10">
        <v>0.23758000000000001</v>
      </c>
      <c r="E34" s="10">
        <v>0.55349999999999999</v>
      </c>
      <c r="F34" s="10">
        <f>1.47154+0.2254</f>
        <v>1.6969400000000001</v>
      </c>
      <c r="G34" s="10">
        <v>2.4369999999999999E-2</v>
      </c>
      <c r="I34" s="20"/>
      <c r="J34" s="16"/>
    </row>
    <row r="35" spans="1:11" x14ac:dyDescent="0.2">
      <c r="A35" s="8"/>
      <c r="B35" s="14" t="s">
        <v>26</v>
      </c>
      <c r="C35" s="10">
        <f t="shared" ref="C35:C37" si="8">D35+E35+F35+G35</f>
        <v>0.3407314545454545</v>
      </c>
      <c r="D35" s="10">
        <f>D36+D37</f>
        <v>0</v>
      </c>
      <c r="E35" s="10">
        <f t="shared" ref="E35:G35" si="9">E36+E37</f>
        <v>0</v>
      </c>
      <c r="F35" s="10">
        <f t="shared" si="9"/>
        <v>0.3157392727272727</v>
      </c>
      <c r="G35" s="10">
        <f t="shared" si="9"/>
        <v>2.4992181818181816E-2</v>
      </c>
      <c r="H35" s="16"/>
      <c r="I35" s="20"/>
      <c r="J35" s="16"/>
      <c r="K35" s="16"/>
    </row>
    <row r="36" spans="1:11" s="20" customFormat="1" ht="11.25" x14ac:dyDescent="0.2">
      <c r="A36" s="17"/>
      <c r="B36" s="18" t="s">
        <v>27</v>
      </c>
      <c r="C36" s="19">
        <f t="shared" si="8"/>
        <v>0.33225127272727273</v>
      </c>
      <c r="D36" s="19">
        <v>0</v>
      </c>
      <c r="E36" s="19">
        <v>0</v>
      </c>
      <c r="F36" s="19">
        <f>F14/5500</f>
        <v>0.31468927272727271</v>
      </c>
      <c r="G36" s="19">
        <f>G14/5500</f>
        <v>1.7561999999999998E-2</v>
      </c>
    </row>
    <row r="37" spans="1:11" s="20" customFormat="1" ht="11.25" x14ac:dyDescent="0.2">
      <c r="A37" s="17"/>
      <c r="B37" s="18" t="s">
        <v>28</v>
      </c>
      <c r="C37" s="19">
        <f t="shared" si="8"/>
        <v>8.480181818181819E-3</v>
      </c>
      <c r="D37" s="19">
        <v>0</v>
      </c>
      <c r="E37" s="19">
        <v>0</v>
      </c>
      <c r="F37" s="19">
        <f>F15/5500</f>
        <v>1.0500000000000002E-3</v>
      </c>
      <c r="G37" s="19">
        <f>G15/5500</f>
        <v>7.4301818181818184E-3</v>
      </c>
    </row>
    <row r="38" spans="1:11" x14ac:dyDescent="0.2">
      <c r="A38" s="8"/>
      <c r="B38" s="14" t="s">
        <v>20</v>
      </c>
      <c r="C38" s="10">
        <f t="shared" ref="C38:C41" si="10">D38+E38+F38+G38</f>
        <v>1.2146118721461188E-4</v>
      </c>
      <c r="D38" s="10">
        <f>D16/8760</f>
        <v>0</v>
      </c>
      <c r="E38" s="10">
        <f t="shared" ref="E38:G38" si="11">E16/8760</f>
        <v>0</v>
      </c>
      <c r="F38" s="10">
        <f t="shared" si="11"/>
        <v>1.2146118721461188E-4</v>
      </c>
      <c r="G38" s="10">
        <f t="shared" si="11"/>
        <v>0</v>
      </c>
    </row>
    <row r="39" spans="1:11" x14ac:dyDescent="0.2">
      <c r="A39" s="8"/>
      <c r="B39" s="14" t="s">
        <v>29</v>
      </c>
      <c r="C39" s="10">
        <f t="shared" si="10"/>
        <v>0.52196061643835623</v>
      </c>
      <c r="D39" s="10">
        <f t="shared" ref="D39:G39" si="12">D17/8760</f>
        <v>0.51675513698630138</v>
      </c>
      <c r="E39" s="10">
        <f t="shared" si="12"/>
        <v>0</v>
      </c>
      <c r="F39" s="10">
        <f t="shared" si="12"/>
        <v>5.2054794520547962E-3</v>
      </c>
      <c r="G39" s="10">
        <f t="shared" si="12"/>
        <v>0</v>
      </c>
    </row>
    <row r="40" spans="1:11" x14ac:dyDescent="0.2">
      <c r="A40" s="8"/>
      <c r="B40" s="14" t="s">
        <v>30</v>
      </c>
      <c r="C40" s="10">
        <f t="shared" si="10"/>
        <v>6.0246805936073065</v>
      </c>
      <c r="D40" s="10">
        <f t="shared" ref="D40:G40" si="13">D18/8760</f>
        <v>3.9762829908675807</v>
      </c>
      <c r="E40" s="10">
        <f t="shared" si="13"/>
        <v>0.27830593607305931</v>
      </c>
      <c r="F40" s="10">
        <f t="shared" si="13"/>
        <v>1.6763923515981736</v>
      </c>
      <c r="G40" s="10">
        <f t="shared" si="13"/>
        <v>9.3699315068493161E-2</v>
      </c>
    </row>
    <row r="41" spans="1:11" x14ac:dyDescent="0.2">
      <c r="A41" s="8"/>
      <c r="B41" s="14" t="s">
        <v>34</v>
      </c>
      <c r="C41" s="10">
        <f t="shared" si="10"/>
        <v>0.38836780821917805</v>
      </c>
      <c r="D41" s="10">
        <f t="shared" ref="D41:G43" si="14">D19/8760</f>
        <v>0</v>
      </c>
      <c r="E41" s="10">
        <f t="shared" si="14"/>
        <v>0.38836780821917805</v>
      </c>
      <c r="F41" s="10">
        <f t="shared" si="14"/>
        <v>0</v>
      </c>
      <c r="G41" s="10">
        <f t="shared" si="14"/>
        <v>0</v>
      </c>
    </row>
    <row r="42" spans="1:11" x14ac:dyDescent="0.2">
      <c r="A42" s="8"/>
      <c r="B42" s="11" t="s">
        <v>18</v>
      </c>
      <c r="C42" s="12">
        <f>D42+E42+F42+G42</f>
        <v>28.918313881278539</v>
      </c>
      <c r="D42" s="12">
        <f>SUM(D43:D52)</f>
        <v>18.271352853881279</v>
      </c>
      <c r="E42" s="12">
        <f t="shared" ref="E42:G42" si="15">SUM(E43:E52)</f>
        <v>7.4498650228310499</v>
      </c>
      <c r="F42" s="12">
        <f t="shared" si="15"/>
        <v>3.1928263698630137</v>
      </c>
      <c r="G42" s="12">
        <f t="shared" si="15"/>
        <v>4.2696347031963471E-3</v>
      </c>
    </row>
    <row r="43" spans="1:11" x14ac:dyDescent="0.2">
      <c r="A43" s="8"/>
      <c r="B43" s="14" t="s">
        <v>23</v>
      </c>
      <c r="C43" s="15">
        <f>D43+E43+F43+G43</f>
        <v>2.2089840182648399E-2</v>
      </c>
      <c r="D43" s="10">
        <f t="shared" si="14"/>
        <v>0</v>
      </c>
      <c r="E43" s="10">
        <f t="shared" si="14"/>
        <v>0</v>
      </c>
      <c r="F43" s="10">
        <f t="shared" si="14"/>
        <v>2.2089840182648399E-2</v>
      </c>
      <c r="G43" s="10">
        <f t="shared" si="14"/>
        <v>0</v>
      </c>
    </row>
    <row r="44" spans="1:11" x14ac:dyDescent="0.2">
      <c r="A44" s="8"/>
      <c r="B44" s="24" t="s">
        <v>21</v>
      </c>
      <c r="C44" s="22">
        <f t="shared" ref="C44:C52" si="16">D44+E44+F44+G44</f>
        <v>13.278396689497715</v>
      </c>
      <c r="D44" s="10">
        <f t="shared" ref="D44:G44" si="17">D22/8760</f>
        <v>3.5856527397260272</v>
      </c>
      <c r="E44" s="10">
        <f t="shared" si="17"/>
        <v>6.6853264840182636</v>
      </c>
      <c r="F44" s="10">
        <f t="shared" si="17"/>
        <v>3.0074174657534245</v>
      </c>
      <c r="G44" s="10">
        <f t="shared" si="17"/>
        <v>0</v>
      </c>
    </row>
    <row r="45" spans="1:11" x14ac:dyDescent="0.2">
      <c r="A45" s="8"/>
      <c r="B45" s="14" t="s">
        <v>40</v>
      </c>
      <c r="C45" s="15">
        <f t="shared" si="16"/>
        <v>0.18049897260273975</v>
      </c>
      <c r="D45" s="10">
        <f t="shared" ref="D45:G45" si="18">D23/8760</f>
        <v>0</v>
      </c>
      <c r="E45" s="10">
        <f t="shared" si="18"/>
        <v>0.12146164383561646</v>
      </c>
      <c r="F45" s="10">
        <f t="shared" si="18"/>
        <v>5.4767694063926939E-2</v>
      </c>
      <c r="G45" s="10">
        <f t="shared" si="18"/>
        <v>4.2696347031963471E-3</v>
      </c>
    </row>
    <row r="46" spans="1:11" x14ac:dyDescent="0.2">
      <c r="A46" s="8"/>
      <c r="B46" s="24" t="s">
        <v>19</v>
      </c>
      <c r="C46" s="22">
        <f t="shared" si="16"/>
        <v>5.1016095890410958E-2</v>
      </c>
      <c r="D46" s="10">
        <f t="shared" ref="D46:G46" si="19">D24/8760</f>
        <v>0</v>
      </c>
      <c r="E46" s="10">
        <f t="shared" si="19"/>
        <v>5.1016095890410958E-2</v>
      </c>
      <c r="F46" s="10">
        <f t="shared" si="19"/>
        <v>0</v>
      </c>
      <c r="G46" s="10">
        <f t="shared" si="19"/>
        <v>0</v>
      </c>
    </row>
    <row r="47" spans="1:11" x14ac:dyDescent="0.2">
      <c r="A47" s="8"/>
      <c r="B47" s="14" t="s">
        <v>39</v>
      </c>
      <c r="C47" s="15">
        <f t="shared" si="16"/>
        <v>14.729302511415526</v>
      </c>
      <c r="D47" s="10">
        <f t="shared" ref="D47:G47" si="20">D25/8760</f>
        <v>14.685700114155251</v>
      </c>
      <c r="E47" s="10">
        <f t="shared" si="20"/>
        <v>4.360239726027397E-2</v>
      </c>
      <c r="F47" s="10">
        <f t="shared" si="20"/>
        <v>0</v>
      </c>
      <c r="G47" s="10">
        <f t="shared" si="20"/>
        <v>0</v>
      </c>
    </row>
    <row r="48" spans="1:11" x14ac:dyDescent="0.2">
      <c r="A48" s="8"/>
      <c r="B48" s="14" t="s">
        <v>31</v>
      </c>
      <c r="C48" s="15">
        <f t="shared" si="16"/>
        <v>0.10855136986301371</v>
      </c>
      <c r="D48" s="10">
        <f t="shared" ref="D48:G48" si="21">D26/8760</f>
        <v>0</v>
      </c>
      <c r="E48" s="10">
        <f t="shared" si="21"/>
        <v>0</v>
      </c>
      <c r="F48" s="10">
        <f t="shared" si="21"/>
        <v>0.10855136986301371</v>
      </c>
      <c r="G48" s="10">
        <f t="shared" si="21"/>
        <v>0</v>
      </c>
    </row>
    <row r="49" spans="1:7" x14ac:dyDescent="0.2">
      <c r="A49" s="8"/>
      <c r="B49" s="14" t="s">
        <v>16</v>
      </c>
      <c r="C49" s="15">
        <f t="shared" si="16"/>
        <v>1.70148401826484E-3</v>
      </c>
      <c r="D49" s="10">
        <f t="shared" ref="D49:G49" si="22">D27/8760</f>
        <v>0</v>
      </c>
      <c r="E49" s="10">
        <f t="shared" si="22"/>
        <v>1.70148401826484E-3</v>
      </c>
      <c r="F49" s="10">
        <f t="shared" si="22"/>
        <v>0</v>
      </c>
      <c r="G49" s="10">
        <f t="shared" si="22"/>
        <v>0</v>
      </c>
    </row>
    <row r="50" spans="1:7" x14ac:dyDescent="0.2">
      <c r="A50" s="8"/>
      <c r="B50" s="14" t="s">
        <v>43</v>
      </c>
      <c r="C50" s="15">
        <f t="shared" si="16"/>
        <v>0</v>
      </c>
      <c r="D50" s="10">
        <f t="shared" ref="D50:G50" si="23">D28/8760</f>
        <v>0</v>
      </c>
      <c r="E50" s="10">
        <f t="shared" si="23"/>
        <v>0</v>
      </c>
      <c r="F50" s="10">
        <f t="shared" si="23"/>
        <v>0</v>
      </c>
      <c r="G50" s="10">
        <f t="shared" si="23"/>
        <v>0</v>
      </c>
    </row>
    <row r="51" spans="1:7" x14ac:dyDescent="0.2">
      <c r="A51" s="8"/>
      <c r="B51" s="14" t="s">
        <v>32</v>
      </c>
      <c r="C51" s="15">
        <f t="shared" si="16"/>
        <v>0.18331913242009132</v>
      </c>
      <c r="D51" s="10">
        <f t="shared" ref="D51:G51" si="24">D29/8760</f>
        <v>0</v>
      </c>
      <c r="E51" s="10">
        <f t="shared" si="24"/>
        <v>0.18331913242009132</v>
      </c>
      <c r="F51" s="10">
        <f t="shared" si="24"/>
        <v>0</v>
      </c>
      <c r="G51" s="10">
        <f t="shared" si="24"/>
        <v>0</v>
      </c>
    </row>
    <row r="52" spans="1:7" ht="14.25" customHeight="1" x14ac:dyDescent="0.2">
      <c r="A52" s="8"/>
      <c r="B52" s="14" t="s">
        <v>42</v>
      </c>
      <c r="C52" s="15">
        <f t="shared" si="16"/>
        <v>0.36343778538812793</v>
      </c>
      <c r="D52" s="10">
        <f t="shared" ref="D52:G52" si="25">D30/8760</f>
        <v>0</v>
      </c>
      <c r="E52" s="10">
        <f t="shared" si="25"/>
        <v>0.36343778538812793</v>
      </c>
      <c r="F52" s="10">
        <f t="shared" si="25"/>
        <v>0</v>
      </c>
      <c r="G52" s="10">
        <f t="shared" si="25"/>
        <v>0</v>
      </c>
    </row>
    <row r="53" spans="1:7" x14ac:dyDescent="0.2">
      <c r="A53" s="8"/>
      <c r="B53" s="14"/>
      <c r="C53" s="15"/>
      <c r="D53" s="15"/>
      <c r="E53" s="15"/>
      <c r="F53" s="15"/>
      <c r="G53" s="15"/>
    </row>
    <row r="54" spans="1:7" s="27" customFormat="1" x14ac:dyDescent="0.2">
      <c r="A54" s="26" t="s">
        <v>15</v>
      </c>
      <c r="B54" s="42" t="s">
        <v>22</v>
      </c>
      <c r="C54" s="42"/>
      <c r="D54" s="42"/>
      <c r="E54" s="42"/>
      <c r="F54" s="42"/>
      <c r="G54" s="42"/>
    </row>
    <row r="55" spans="1:7" s="31" customFormat="1" x14ac:dyDescent="0.2">
      <c r="A55" s="28"/>
      <c r="B55" s="29" t="s">
        <v>10</v>
      </c>
      <c r="C55" s="30">
        <f>D55+E55+F55+G55</f>
        <v>333987.57860000001</v>
      </c>
      <c r="D55" s="30">
        <f>D10</f>
        <v>201111.47700000001</v>
      </c>
      <c r="E55" s="30">
        <f t="shared" ref="E55:G55" si="26">E10</f>
        <v>75386.680599999992</v>
      </c>
      <c r="F55" s="30">
        <f t="shared" si="26"/>
        <v>56384.197999999997</v>
      </c>
      <c r="G55" s="30">
        <f t="shared" si="26"/>
        <v>1105.223</v>
      </c>
    </row>
    <row r="56" spans="1:7" s="31" customFormat="1" x14ac:dyDescent="0.2">
      <c r="A56" s="28"/>
      <c r="B56" s="29" t="s">
        <v>11</v>
      </c>
      <c r="C56" s="30">
        <f>D56+E56+F56+G56</f>
        <v>38.706565815276051</v>
      </c>
      <c r="D56" s="32">
        <f>D32</f>
        <v>23.001970981735163</v>
      </c>
      <c r="E56" s="32">
        <f>E32</f>
        <v>8.6700387671232875</v>
      </c>
      <c r="F56" s="32">
        <f>F32</f>
        <v>6.8872249348277297</v>
      </c>
      <c r="G56" s="32">
        <f>G32</f>
        <v>0.14733113158987132</v>
      </c>
    </row>
    <row r="57" spans="1:7" x14ac:dyDescent="0.2">
      <c r="A57" s="7" t="s">
        <v>24</v>
      </c>
      <c r="B57" s="41" t="s">
        <v>12</v>
      </c>
      <c r="C57" s="41"/>
      <c r="D57" s="41"/>
      <c r="E57" s="41"/>
      <c r="F57" s="41"/>
      <c r="G57" s="41"/>
    </row>
    <row r="58" spans="1:7" x14ac:dyDescent="0.2">
      <c r="A58" s="8"/>
      <c r="B58" s="9" t="s">
        <v>10</v>
      </c>
      <c r="C58" s="30">
        <f>D58+E58+F58+G58</f>
        <v>24889.781000000003</v>
      </c>
      <c r="D58" s="10">
        <v>12053.309351999998</v>
      </c>
      <c r="E58" s="10">
        <v>6820.8803599999992</v>
      </c>
      <c r="F58" s="10">
        <v>5686.6108839999997</v>
      </c>
      <c r="G58" s="10">
        <v>328.98040400000002</v>
      </c>
    </row>
    <row r="59" spans="1:7" x14ac:dyDescent="0.2">
      <c r="A59" s="8"/>
      <c r="B59" s="9" t="s">
        <v>11</v>
      </c>
      <c r="C59" s="30">
        <f t="shared" ref="C59" si="27">D59+E59+F59+G59</f>
        <v>2.8412992009132414</v>
      </c>
      <c r="D59" s="10">
        <v>1.3759485561643834</v>
      </c>
      <c r="E59" s="10">
        <v>0.77863931050228297</v>
      </c>
      <c r="F59" s="10">
        <v>0.64915649360730587</v>
      </c>
      <c r="G59" s="10">
        <v>3.7554840639269407E-2</v>
      </c>
    </row>
    <row r="60" spans="1:7" x14ac:dyDescent="0.2">
      <c r="A60" s="8" t="s">
        <v>25</v>
      </c>
      <c r="B60" s="33" t="s">
        <v>7</v>
      </c>
      <c r="C60" s="34">
        <f>C58/C7*100</f>
        <v>6.9354558971738509</v>
      </c>
      <c r="D60" s="35"/>
      <c r="E60" s="35"/>
      <c r="F60" s="35"/>
      <c r="G60" s="35"/>
    </row>
    <row r="61" spans="1:7" x14ac:dyDescent="0.2">
      <c r="A61" s="2"/>
      <c r="B61" s="36"/>
      <c r="C61" s="36"/>
      <c r="D61" s="36"/>
      <c r="E61" s="36"/>
      <c r="F61" s="36"/>
      <c r="G61" s="36"/>
    </row>
    <row r="62" spans="1:7" x14ac:dyDescent="0.2">
      <c r="B62" s="36"/>
      <c r="C62" s="36"/>
      <c r="D62" s="36"/>
      <c r="E62" s="36"/>
      <c r="F62" s="36"/>
      <c r="G62" s="36"/>
    </row>
    <row r="63" spans="1:7" x14ac:dyDescent="0.2">
      <c r="B63" s="36"/>
      <c r="C63" s="36"/>
      <c r="D63" s="36"/>
      <c r="E63" s="36"/>
      <c r="F63" s="36"/>
      <c r="G63" s="36"/>
    </row>
    <row r="64" spans="1:7" x14ac:dyDescent="0.2">
      <c r="B64" s="36"/>
      <c r="C64" s="36"/>
      <c r="D64" s="36"/>
      <c r="E64" s="36"/>
      <c r="F64" s="36"/>
      <c r="G64" s="36"/>
    </row>
    <row r="66" spans="1:8" x14ac:dyDescent="0.2">
      <c r="D66" s="39"/>
    </row>
    <row r="67" spans="1:8" s="38" customFormat="1" x14ac:dyDescent="0.2">
      <c r="A67" s="37"/>
      <c r="D67" s="39"/>
      <c r="H67" s="1"/>
    </row>
    <row r="68" spans="1:8" s="38" customFormat="1" x14ac:dyDescent="0.2">
      <c r="A68" s="37"/>
      <c r="D68" s="39"/>
      <c r="H68" s="1"/>
    </row>
    <row r="69" spans="1:8" s="38" customFormat="1" x14ac:dyDescent="0.2">
      <c r="A69" s="37"/>
      <c r="D69" s="39"/>
      <c r="H69" s="1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E65379:G65540 C7:G8 E65369:G65370 E65364:G65366 C55:G56 D21:E23 D10:G19 F21:G31 C58:G60 E65376:G65377 D25:E31 C10:C53 D32:G53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факт 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2022-03-03T13:24:01Z</dcterms:modified>
</cp:coreProperties>
</file>