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570" windowHeight="8145" tabRatio="294"/>
  </bookViews>
  <sheets>
    <sheet name="2021 год факт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7" i="4" l="1"/>
  <c r="E47" i="4"/>
  <c r="F47" i="4"/>
  <c r="G47" i="4"/>
  <c r="C14" i="4"/>
  <c r="C15" i="4"/>
  <c r="E13" i="4"/>
  <c r="F13" i="4"/>
  <c r="G13" i="4"/>
  <c r="D44" i="4" l="1"/>
  <c r="E44" i="4"/>
  <c r="F44" i="4"/>
  <c r="G44" i="4"/>
  <c r="D45" i="4"/>
  <c r="E45" i="4"/>
  <c r="F45" i="4"/>
  <c r="G45" i="4"/>
  <c r="D46" i="4"/>
  <c r="E46" i="4"/>
  <c r="F46" i="4"/>
  <c r="G46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G43" i="4"/>
  <c r="F43" i="4"/>
  <c r="E43" i="4"/>
  <c r="D43" i="4"/>
  <c r="D39" i="4"/>
  <c r="E39" i="4"/>
  <c r="F39" i="4"/>
  <c r="G39" i="4"/>
  <c r="D40" i="4"/>
  <c r="E40" i="4"/>
  <c r="F40" i="4"/>
  <c r="G40" i="4"/>
  <c r="D41" i="4"/>
  <c r="E41" i="4"/>
  <c r="F41" i="4"/>
  <c r="G41" i="4"/>
  <c r="E38" i="4"/>
  <c r="F38" i="4"/>
  <c r="G38" i="4"/>
  <c r="D38" i="4"/>
  <c r="G37" i="4"/>
  <c r="F37" i="4"/>
  <c r="G36" i="4"/>
  <c r="F36" i="4"/>
  <c r="E37" i="4"/>
  <c r="E36" i="4"/>
  <c r="F34" i="4" l="1"/>
  <c r="G34" i="4"/>
  <c r="E34" i="4"/>
  <c r="D34" i="4"/>
  <c r="C19" i="4" l="1"/>
  <c r="C16" i="4"/>
  <c r="C13" i="4"/>
  <c r="C18" i="4" l="1"/>
  <c r="C17" i="4"/>
  <c r="C34" i="4" l="1"/>
  <c r="C37" i="4"/>
  <c r="C39" i="4"/>
  <c r="C41" i="4"/>
  <c r="C36" i="4"/>
  <c r="C38" i="4"/>
  <c r="C40" i="4"/>
  <c r="C44" i="4"/>
  <c r="C45" i="4"/>
  <c r="C46" i="4"/>
  <c r="C47" i="4"/>
  <c r="C48" i="4"/>
  <c r="C49" i="4"/>
  <c r="C50" i="4"/>
  <c r="C51" i="4"/>
  <c r="C52" i="4"/>
  <c r="C43" i="4"/>
  <c r="D13" i="4" l="1"/>
  <c r="C22" i="4"/>
  <c r="C23" i="4"/>
  <c r="C24" i="4"/>
  <c r="C25" i="4"/>
  <c r="C26" i="4"/>
  <c r="C27" i="4"/>
  <c r="C28" i="4"/>
  <c r="C29" i="4"/>
  <c r="C30" i="4"/>
  <c r="D35" i="4"/>
  <c r="E35" i="4"/>
  <c r="F35" i="4"/>
  <c r="G35" i="4"/>
  <c r="C35" i="4" l="1"/>
  <c r="F20" i="4"/>
  <c r="G20" i="4"/>
  <c r="D20" i="4" l="1"/>
  <c r="C59" i="4"/>
  <c r="C58" i="4"/>
  <c r="C21" i="4"/>
  <c r="E42" i="4"/>
  <c r="F42" i="4"/>
  <c r="G42" i="4"/>
  <c r="E33" i="4" l="1"/>
  <c r="E20" i="4"/>
  <c r="C20" i="4" s="1"/>
  <c r="D33" i="4"/>
  <c r="E11" i="4"/>
  <c r="C12" i="4"/>
  <c r="E32" i="4" l="1"/>
  <c r="E10" i="4"/>
  <c r="F33" i="4"/>
  <c r="G33" i="4"/>
  <c r="G11" i="4"/>
  <c r="G10" i="4" s="1"/>
  <c r="F11" i="4"/>
  <c r="G7" i="4" l="1"/>
  <c r="E55" i="4"/>
  <c r="E7" i="4"/>
  <c r="E56" i="4"/>
  <c r="E8" i="4" s="1"/>
  <c r="G55" i="4"/>
  <c r="G32" i="4"/>
  <c r="F32" i="4"/>
  <c r="F10" i="4"/>
  <c r="C33" i="4"/>
  <c r="F55" i="4" l="1"/>
  <c r="F7" i="4"/>
  <c r="G56" i="4"/>
  <c r="G8" i="4" s="1"/>
  <c r="F56" i="4"/>
  <c r="F8" i="4" s="1"/>
  <c r="D42" i="4"/>
  <c r="D32" i="4" s="1"/>
  <c r="D56" i="4" l="1"/>
  <c r="C32" i="4"/>
  <c r="C42" i="4"/>
  <c r="D11" i="4"/>
  <c r="D10" i="4" s="1"/>
  <c r="C56" i="4" l="1"/>
  <c r="D8" i="4"/>
  <c r="C8" i="4" s="1"/>
  <c r="D7" i="4"/>
  <c r="C7" i="4" s="1"/>
  <c r="C60" i="4" s="1"/>
  <c r="D55" i="4"/>
  <c r="C55" i="4" s="1"/>
  <c r="C10" i="4"/>
  <c r="C11" i="4"/>
</calcChain>
</file>

<file path=xl/sharedStrings.xml><?xml version="1.0" encoding="utf-8"?>
<sst xmlns="http://schemas.openxmlformats.org/spreadsheetml/2006/main" count="66" uniqueCount="44">
  <si>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</si>
  <si>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</si>
  <si>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</si>
  <si>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</si>
  <si>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</si>
  <si>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</si>
  <si>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</si>
  <si>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</si>
  <si>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</si>
  <si>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</si>
  <si>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</si>
  <si>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</si>
  <si>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</si>
  <si>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</si>
  <si>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</si>
  <si>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</si>
  <si>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</si>
  <si>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</si>
  <si>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</si>
  <si>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</si>
  <si>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</si>
  <si>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</si>
  <si>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</si>
  <si>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</si>
  <si>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</si>
  <si>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</si>
  <si>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</si>
  <si>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</si>
  <si>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</si>
  <si>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</si>
  <si>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</si>
  <si>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</si>
  <si>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</si>
  <si>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</si>
  <si>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"РУСЭНЕРГОСБЫТ"</t>
  </si>
  <si>
    <t>АО "РКЦ "Прогресс"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</si>
  <si>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</si>
  <si>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</si>
  <si>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</si>
  <si>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</si>
  <si>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"Энергохолдинг"</t>
  </si>
  <si>
    <t>ООО "Самарская электросетевая компания"</t>
  </si>
  <si>
    <t>ООО"РЕГИОН ЭНЕРГО"</t>
  </si>
  <si>
    <t>Баланс электроэнергии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</si>
</sst>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4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5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0" fontId="8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5" fillId="2" borderId="2" xfId="0" applyNumberFormat="1" applyFont="1" applyFill="1" applyBorder="1" applyAlignment="1" applyProtection="1">
      <alignment horizontal="right" vertical="center"/>
      <protection locked="0"/>
    </xf>
    <xf numFmtId="165" fontId="7" fillId="2" borderId="2" xfId="0" applyNumberFormat="1" applyFont="1" applyFill="1" applyBorder="1" applyAlignment="1" applyProtection="1">
      <alignment horizontal="right" vertical="center"/>
      <protection locked="0"/>
    </xf>
    <xf numFmtId="165" fontId="8" fillId="2" borderId="2" xfId="0" applyNumberFormat="1" applyFont="1" applyFill="1" applyBorder="1"/>
    <xf numFmtId="165" fontId="5" fillId="0" borderId="0" xfId="0" applyNumberFormat="1" applyFont="1" applyFill="1"/>
    <xf numFmtId="165" fontId="3" fillId="0" borderId="0" xfId="0" applyNumberFormat="1" applyFont="1" applyFill="1"/>
    <xf numFmtId="49" fontId="9" fillId="0" borderId="2" xfId="3" applyNumberFormat="1" applyFont="1" applyFill="1" applyBorder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left" vertical="center" wrapText="1"/>
    </xf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/>
    <xf numFmtId="165" fontId="9" fillId="0" borderId="0" xfId="0" applyNumberFormat="1" applyFont="1" applyFill="1"/>
    <xf numFmtId="0" fontId="6" fillId="0" borderId="2" xfId="3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165" fontId="7" fillId="0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2" xfId="3" applyFont="1" applyFill="1" applyBorder="1" applyAlignment="1" applyProtection="1">
      <alignment horizontal="left" vertical="center" wrapText="1"/>
    </xf>
    <xf numFmtId="165" fontId="1" fillId="2" borderId="2" xfId="0" applyNumberFormat="1" applyFont="1" applyFill="1" applyBorder="1" applyAlignment="1" applyProtection="1">
      <alignment horizontal="right" vertical="center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4" fontId="1" fillId="2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80;&#1088;&#1072;/Downloads/&#1056;&#1069;&#1050;-&#1055;&#1056;&#1048;&#1051;&#1054;&#1046;&#1045;&#1053;&#1048;&#1045;%203%202021%20&#1057;&#1053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 "/>
      <sheetName val="Август"/>
      <sheetName val="Сентябрь"/>
      <sheetName val="Октябрь"/>
      <sheetName val="Ноябрь"/>
      <sheetName val="Декабрь"/>
    </sheetNames>
    <sheetDataSet>
      <sheetData sheetId="0">
        <row r="16">
          <cell r="C16">
            <v>743.52200000000005</v>
          </cell>
        </row>
        <row r="18">
          <cell r="F18">
            <v>2.726</v>
          </cell>
          <cell r="I18">
            <v>145.624</v>
          </cell>
          <cell r="L18">
            <v>4.7039999999999997</v>
          </cell>
        </row>
      </sheetData>
      <sheetData sheetId="1">
        <row r="16">
          <cell r="C16">
            <v>547.45600000000002</v>
          </cell>
        </row>
        <row r="18">
          <cell r="F18">
            <v>2.5939999999999999</v>
          </cell>
          <cell r="I18">
            <v>124.798</v>
          </cell>
          <cell r="L18">
            <v>3.7199999999999998</v>
          </cell>
        </row>
      </sheetData>
      <sheetData sheetId="2">
        <row r="16">
          <cell r="C16">
            <v>604.31700000000001</v>
          </cell>
        </row>
        <row r="18">
          <cell r="F18">
            <v>2.5150000000000001</v>
          </cell>
          <cell r="I18">
            <v>121.878</v>
          </cell>
          <cell r="L18">
            <v>3.96</v>
          </cell>
        </row>
      </sheetData>
      <sheetData sheetId="3">
        <row r="16">
          <cell r="C16">
            <v>578.92600000000004</v>
          </cell>
        </row>
        <row r="18">
          <cell r="F18">
            <v>3.125</v>
          </cell>
          <cell r="I18">
            <v>116.441</v>
          </cell>
          <cell r="L18">
            <v>4.085</v>
          </cell>
        </row>
      </sheetData>
      <sheetData sheetId="4">
        <row r="16">
          <cell r="C16">
            <v>549.09799999999996</v>
          </cell>
        </row>
        <row r="18">
          <cell r="F18">
            <v>46.204999999999998</v>
          </cell>
          <cell r="I18">
            <v>158.791</v>
          </cell>
          <cell r="L18">
            <v>0.44500000000000001</v>
          </cell>
        </row>
      </sheetData>
      <sheetData sheetId="5">
        <row r="16">
          <cell r="C16">
            <v>555.27300000000002</v>
          </cell>
        </row>
        <row r="18">
          <cell r="F18">
            <v>44.951999999999998</v>
          </cell>
          <cell r="I18">
            <v>148.01400000000001</v>
          </cell>
          <cell r="L18">
            <v>0.748</v>
          </cell>
        </row>
      </sheetData>
      <sheetData sheetId="6">
        <row r="16">
          <cell r="C16">
            <v>578.91600000000005</v>
          </cell>
        </row>
        <row r="18">
          <cell r="F18">
            <v>64.834000000000003</v>
          </cell>
          <cell r="I18">
            <v>197.10799999999998</v>
          </cell>
          <cell r="L18">
            <v>0.85099999999999998</v>
          </cell>
        </row>
      </sheetData>
      <sheetData sheetId="7">
        <row r="16">
          <cell r="C16">
            <v>583.024</v>
          </cell>
        </row>
        <row r="18">
          <cell r="F18">
            <v>42.707999999999998</v>
          </cell>
          <cell r="I18">
            <v>192.518</v>
          </cell>
          <cell r="L18">
            <v>0</v>
          </cell>
        </row>
      </sheetData>
      <sheetData sheetId="8">
        <row r="16">
          <cell r="C16">
            <v>569.31899999999996</v>
          </cell>
        </row>
        <row r="18">
          <cell r="F18">
            <v>9.0909999999999993</v>
          </cell>
          <cell r="I18">
            <v>81.918000000000006</v>
          </cell>
          <cell r="L18">
            <v>0.67700000000000005</v>
          </cell>
        </row>
      </sheetData>
      <sheetData sheetId="9">
        <row r="16">
          <cell r="C16">
            <v>556.15</v>
          </cell>
        </row>
        <row r="18">
          <cell r="F18">
            <v>1.8720000000000001</v>
          </cell>
          <cell r="I18">
            <v>38.088999999999999</v>
          </cell>
          <cell r="L18">
            <v>0.64700000000000002</v>
          </cell>
        </row>
      </sheetData>
      <sheetData sheetId="10">
        <row r="16">
          <cell r="C16">
            <v>486.96</v>
          </cell>
        </row>
        <row r="18">
          <cell r="F18">
            <v>2.3780000000000001</v>
          </cell>
          <cell r="I18">
            <v>25.003</v>
          </cell>
          <cell r="L18">
            <v>5.8999999999999997E-2</v>
          </cell>
        </row>
      </sheetData>
      <sheetData sheetId="11">
        <row r="16">
          <cell r="C16">
            <v>511.19</v>
          </cell>
        </row>
        <row r="18">
          <cell r="F18">
            <v>2.52</v>
          </cell>
          <cell r="I18">
            <v>27.282</v>
          </cell>
          <cell r="L18">
            <v>0.35199999999999998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="85" zoomScaleNormal="85" zoomScaleSheetLayoutView="100" workbookViewId="0">
      <selection activeCell="D69" sqref="D69"/>
    </sheetView>
  </sheetViews>
  <sheetFormatPr defaultRowHeight="12.75" x14ac:dyDescent="0.2"/>
  <cols>
    <col min="1" max="1" width="4" style="9" customWidth="1"/>
    <col min="2" max="2" width="39.140625" style="7" customWidth="1"/>
    <col min="3" max="3" width="15.5703125" style="7" bestFit="1" customWidth="1"/>
    <col min="4" max="4" width="15.28515625" style="7" bestFit="1" customWidth="1"/>
    <col min="5" max="5" width="15.28515625" style="7" customWidth="1"/>
    <col min="6" max="6" width="14.28515625" style="7" customWidth="1"/>
    <col min="7" max="7" width="12" style="7" customWidth="1"/>
    <col min="8" max="8" width="25" style="2" customWidth="1"/>
    <col min="9" max="9" width="11.140625" style="2" customWidth="1"/>
    <col min="10" max="10" width="10.140625" style="2" bestFit="1" customWidth="1"/>
    <col min="11" max="16384" width="9.140625" style="2"/>
  </cols>
  <sheetData>
    <row r="1" spans="1:10" x14ac:dyDescent="0.2">
      <c r="A1" s="42" t="s">
        <v>43</v>
      </c>
      <c r="B1" s="42"/>
      <c r="C1" s="42"/>
      <c r="D1" s="42"/>
      <c r="E1" s="42"/>
      <c r="F1" s="42"/>
      <c r="G1" s="42"/>
    </row>
    <row r="2" spans="1:10" x14ac:dyDescent="0.2">
      <c r="A2" s="3"/>
      <c r="B2" s="33"/>
      <c r="C2" s="33"/>
      <c r="D2" s="33"/>
      <c r="E2" s="4"/>
      <c r="F2" s="4"/>
      <c r="G2" s="4"/>
    </row>
    <row r="3" spans="1:10" s="5" customForma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0" s="5" customFormat="1" x14ac:dyDescent="0.2">
      <c r="A4" s="43"/>
      <c r="B4" s="43"/>
      <c r="C4" s="43"/>
      <c r="D4" s="43"/>
      <c r="E4" s="43"/>
      <c r="F4" s="43"/>
      <c r="G4" s="43"/>
    </row>
    <row r="5" spans="1:10" x14ac:dyDescent="0.2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</row>
    <row r="6" spans="1:10" ht="25.5" customHeight="1" x14ac:dyDescent="0.2">
      <c r="A6" s="6" t="s">
        <v>8</v>
      </c>
      <c r="B6" s="39" t="s">
        <v>13</v>
      </c>
      <c r="C6" s="39"/>
      <c r="D6" s="39"/>
      <c r="E6" s="39"/>
      <c r="F6" s="39"/>
      <c r="G6" s="39"/>
    </row>
    <row r="7" spans="1:10" x14ac:dyDescent="0.2">
      <c r="A7" s="8"/>
      <c r="B7" s="14" t="s">
        <v>10</v>
      </c>
      <c r="C7" s="19">
        <f>D7+E7+F7+G7</f>
        <v>355205.26939999999</v>
      </c>
      <c r="D7" s="19">
        <f>D10+D58</f>
        <v>228423.10621518819</v>
      </c>
      <c r="E7" s="19">
        <f t="shared" ref="E7:G7" si="0">E10+E58</f>
        <v>76436.828466134451</v>
      </c>
      <c r="F7" s="19">
        <f t="shared" si="0"/>
        <v>49322.83269553155</v>
      </c>
      <c r="G7" s="19">
        <f t="shared" si="0"/>
        <v>1022.5020231457961</v>
      </c>
    </row>
    <row r="8" spans="1:10" x14ac:dyDescent="0.2">
      <c r="A8" s="8"/>
      <c r="B8" s="14" t="s">
        <v>11</v>
      </c>
      <c r="C8" s="19">
        <f>D8+E8+F8+G8</f>
        <v>41.1525487758406</v>
      </c>
      <c r="D8" s="19">
        <f>D56+D59</f>
        <v>26.398635547945204</v>
      </c>
      <c r="E8" s="19">
        <f t="shared" ref="E8:G8" si="1">E56+E59</f>
        <v>8.8413074263179752</v>
      </c>
      <c r="F8" s="19">
        <f t="shared" si="1"/>
        <v>5.7927916073059373</v>
      </c>
      <c r="G8" s="19">
        <f t="shared" si="1"/>
        <v>0.11981419427148196</v>
      </c>
    </row>
    <row r="9" spans="1:10" ht="25.5" customHeight="1" x14ac:dyDescent="0.2">
      <c r="A9" s="6" t="s">
        <v>9</v>
      </c>
      <c r="B9" s="40" t="s">
        <v>14</v>
      </c>
      <c r="C9" s="40"/>
      <c r="D9" s="40"/>
      <c r="E9" s="40"/>
      <c r="F9" s="40"/>
      <c r="G9" s="40"/>
    </row>
    <row r="10" spans="1:10" s="5" customFormat="1" x14ac:dyDescent="0.2">
      <c r="A10" s="6"/>
      <c r="B10" s="15" t="s">
        <v>10</v>
      </c>
      <c r="C10" s="21">
        <f>D10+E10+F10+G10</f>
        <v>341547.28540000005</v>
      </c>
      <c r="D10" s="21">
        <f>D11+D20</f>
        <v>219498.84299999999</v>
      </c>
      <c r="E10" s="21">
        <f t="shared" ref="E10:G10" si="2">E11+E20</f>
        <v>73658.180399999997</v>
      </c>
      <c r="F10" s="21">
        <f t="shared" si="2"/>
        <v>47415.150000000009</v>
      </c>
      <c r="G10" s="21">
        <f t="shared" si="2"/>
        <v>975.11200000000019</v>
      </c>
      <c r="H10" s="2"/>
      <c r="I10" s="24"/>
    </row>
    <row r="11" spans="1:10" s="5" customFormat="1" x14ac:dyDescent="0.2">
      <c r="A11" s="6"/>
      <c r="B11" s="15" t="s">
        <v>17</v>
      </c>
      <c r="C11" s="21">
        <f>D11+E11+F11+G11</f>
        <v>75120.455000000002</v>
      </c>
      <c r="D11" s="21">
        <f>D12+D13+D16+D17+D18+D19</f>
        <v>36035.280999999995</v>
      </c>
      <c r="E11" s="21">
        <f t="shared" ref="E11:G11" si="3">E12+E13+E16+E17+E18+E19</f>
        <v>11432.855</v>
      </c>
      <c r="F11" s="21">
        <f t="shared" si="3"/>
        <v>26879.046000000006</v>
      </c>
      <c r="G11" s="21">
        <f t="shared" si="3"/>
        <v>773.27300000000014</v>
      </c>
      <c r="I11" s="24"/>
      <c r="J11" s="24"/>
    </row>
    <row r="12" spans="1:10" x14ac:dyDescent="0.2">
      <c r="A12" s="8"/>
      <c r="B12" s="16" t="s">
        <v>36</v>
      </c>
      <c r="C12" s="22">
        <f>D12+E12+F12+G12</f>
        <v>15795.937000000002</v>
      </c>
      <c r="D12" s="22">
        <v>1659.6</v>
      </c>
      <c r="E12" s="22">
        <v>5387.7210000000005</v>
      </c>
      <c r="F12" s="22">
        <v>8640.594000000001</v>
      </c>
      <c r="G12" s="22">
        <v>108.02200000000001</v>
      </c>
      <c r="H12" s="5"/>
      <c r="I12" s="25"/>
      <c r="J12" s="25"/>
    </row>
    <row r="13" spans="1:10" x14ac:dyDescent="0.2">
      <c r="A13" s="8"/>
      <c r="B13" s="16" t="s">
        <v>26</v>
      </c>
      <c r="C13" s="22">
        <f t="shared" ref="C13:C19" si="4">D13+E13+F13+G13</f>
        <v>1623.2319999999995</v>
      </c>
      <c r="D13" s="22">
        <f t="shared" ref="D13" si="5">D14+D15</f>
        <v>0</v>
      </c>
      <c r="E13" s="22">
        <f>[1]Январь!$F$18+[1]Февраль!$F$18+[1]Март!$F$18+[1]Апрель!$F$18+[1]Май!$F$18+[1]Июнь!$F$18+'[1]Июль '!$F$18+[1]Август!$F$18+[1]Сентябрь!$F$18+[1]Октябрь!$F$18+[1]Ноябрь!$F$18+[1]Декабрь!$F$18</f>
        <v>225.52</v>
      </c>
      <c r="F13" s="22">
        <f>[1]Январь!$I$18+[1]Февраль!$I$18+[1]Март!$I$18+[1]Апрель!$I$18+[1]Май!$I$18+[1]Июнь!$I$18+'[1]Июль '!$I$18+[1]Август!$I$18+[1]Сентябрь!$I$18+[1]Октябрь!$I$18+[1]Ноябрь!$I$18+[1]Декабрь!$I$18</f>
        <v>1377.4639999999995</v>
      </c>
      <c r="G13" s="22">
        <f>[1]Январь!$L$18+[1]Февраль!$L$18+[1]Март!$L$18+[1]Апрель!$L$18+[1]Май!$L$18+[1]Июнь!$L$18+'[1]Июль '!$L$18+[1]Август!$L$18+[1]Сентябрь!$L$18+[1]Октябрь!$L$18+[1]Ноябрь!$L$18+[1]Декабрь!$L$18</f>
        <v>20.248000000000001</v>
      </c>
      <c r="H13" s="25"/>
      <c r="J13" s="25"/>
    </row>
    <row r="14" spans="1:10" s="29" customFormat="1" ht="12" x14ac:dyDescent="0.2">
      <c r="A14" s="26"/>
      <c r="B14" s="27" t="s">
        <v>27</v>
      </c>
      <c r="C14" s="22">
        <f t="shared" si="4"/>
        <v>1448.451</v>
      </c>
      <c r="D14" s="22">
        <v>0</v>
      </c>
      <c r="E14" s="28">
        <v>225.51999999999998</v>
      </c>
      <c r="F14" s="28">
        <v>1215.671</v>
      </c>
      <c r="G14" s="28">
        <v>7.26</v>
      </c>
      <c r="J14" s="30"/>
    </row>
    <row r="15" spans="1:10" s="29" customFormat="1" ht="12" x14ac:dyDescent="0.2">
      <c r="A15" s="26"/>
      <c r="B15" s="27" t="s">
        <v>28</v>
      </c>
      <c r="C15" s="22">
        <f t="shared" si="4"/>
        <v>174.78100000000001</v>
      </c>
      <c r="D15" s="22">
        <v>0</v>
      </c>
      <c r="E15" s="28">
        <v>0</v>
      </c>
      <c r="F15" s="28">
        <v>161.79300000000001</v>
      </c>
      <c r="G15" s="28">
        <v>12.988</v>
      </c>
      <c r="J15" s="30"/>
    </row>
    <row r="16" spans="1:10" x14ac:dyDescent="0.2">
      <c r="A16" s="8"/>
      <c r="B16" s="16" t="s">
        <v>20</v>
      </c>
      <c r="C16" s="22">
        <f t="shared" si="4"/>
        <v>275.66899999999998</v>
      </c>
      <c r="D16" s="22">
        <v>0</v>
      </c>
      <c r="E16" s="22">
        <v>0</v>
      </c>
      <c r="F16" s="22">
        <v>275.66899999999998</v>
      </c>
      <c r="G16" s="22">
        <v>0</v>
      </c>
    </row>
    <row r="17" spans="1:10" x14ac:dyDescent="0.2">
      <c r="A17" s="8"/>
      <c r="B17" s="16" t="s">
        <v>29</v>
      </c>
      <c r="C17" s="22">
        <f t="shared" si="4"/>
        <v>4414.8419999999996</v>
      </c>
      <c r="D17" s="22">
        <v>4326.7619999999997</v>
      </c>
      <c r="E17" s="22">
        <v>0</v>
      </c>
      <c r="F17" s="22">
        <v>88.080000000000013</v>
      </c>
      <c r="G17" s="22">
        <v>0</v>
      </c>
    </row>
    <row r="18" spans="1:10" x14ac:dyDescent="0.2">
      <c r="A18" s="8"/>
      <c r="B18" s="16" t="s">
        <v>30</v>
      </c>
      <c r="C18" s="22">
        <f t="shared" si="4"/>
        <v>52506.350999999995</v>
      </c>
      <c r="D18" s="22">
        <v>30048.918999999998</v>
      </c>
      <c r="E18" s="34">
        <v>5315.19</v>
      </c>
      <c r="F18" s="34">
        <v>16497.239000000005</v>
      </c>
      <c r="G18" s="34">
        <v>645.00300000000016</v>
      </c>
    </row>
    <row r="19" spans="1:10" x14ac:dyDescent="0.2">
      <c r="A19" s="8"/>
      <c r="B19" s="16" t="s">
        <v>34</v>
      </c>
      <c r="C19" s="22">
        <f t="shared" si="4"/>
        <v>504.42399999999998</v>
      </c>
      <c r="D19" s="22">
        <v>0</v>
      </c>
      <c r="E19" s="34">
        <v>504.42399999999998</v>
      </c>
      <c r="F19" s="34">
        <v>0</v>
      </c>
      <c r="G19" s="34">
        <v>0</v>
      </c>
    </row>
    <row r="20" spans="1:10" x14ac:dyDescent="0.2">
      <c r="A20" s="8"/>
      <c r="B20" s="15" t="s">
        <v>18</v>
      </c>
      <c r="C20" s="21">
        <f>D20+E20+F20+G20</f>
        <v>266426.83039999998</v>
      </c>
      <c r="D20" s="23">
        <f>SUM(D21:D30)</f>
        <v>183463.56200000001</v>
      </c>
      <c r="E20" s="23">
        <f t="shared" ref="E20:G20" si="6">SUM(E21:E30)</f>
        <v>62225.325400000002</v>
      </c>
      <c r="F20" s="23">
        <f t="shared" si="6"/>
        <v>20536.104000000003</v>
      </c>
      <c r="G20" s="23">
        <f t="shared" si="6"/>
        <v>201.83900000000003</v>
      </c>
    </row>
    <row r="21" spans="1:10" x14ac:dyDescent="0.2">
      <c r="A21" s="8"/>
      <c r="B21" s="16" t="s">
        <v>37</v>
      </c>
      <c r="C21" s="22">
        <f>D21+E21+F21+G21</f>
        <v>0</v>
      </c>
      <c r="D21" s="22">
        <v>0</v>
      </c>
      <c r="E21" s="22">
        <v>0</v>
      </c>
      <c r="F21" s="22">
        <v>0</v>
      </c>
      <c r="G21" s="22">
        <v>0</v>
      </c>
    </row>
    <row r="22" spans="1:10" x14ac:dyDescent="0.2">
      <c r="A22" s="8"/>
      <c r="B22" s="31" t="s">
        <v>38</v>
      </c>
      <c r="C22" s="22">
        <f t="shared" ref="C22:C30" si="7">D22+E22+F22+G22</f>
        <v>111079.05279999999</v>
      </c>
      <c r="D22" s="22">
        <v>35812.591</v>
      </c>
      <c r="E22" s="22">
        <v>56355.957799999996</v>
      </c>
      <c r="F22" s="22">
        <v>18910.504000000001</v>
      </c>
      <c r="G22" s="22">
        <v>0</v>
      </c>
    </row>
    <row r="23" spans="1:10" x14ac:dyDescent="0.2">
      <c r="A23" s="8"/>
      <c r="B23" s="16" t="s">
        <v>40</v>
      </c>
      <c r="C23" s="22">
        <f t="shared" si="7"/>
        <v>1902.431</v>
      </c>
      <c r="D23" s="22">
        <v>0</v>
      </c>
      <c r="E23" s="22">
        <v>1254.9749999999999</v>
      </c>
      <c r="F23" s="22">
        <v>608.93100000000004</v>
      </c>
      <c r="G23" s="22">
        <v>38.524999999999999</v>
      </c>
    </row>
    <row r="24" spans="1:10" x14ac:dyDescent="0.2">
      <c r="A24" s="8"/>
      <c r="B24" s="31" t="s">
        <v>35</v>
      </c>
      <c r="C24" s="22">
        <f t="shared" si="7"/>
        <v>0</v>
      </c>
      <c r="D24" s="22">
        <v>0</v>
      </c>
      <c r="E24" s="22">
        <v>0</v>
      </c>
      <c r="F24" s="22">
        <v>0</v>
      </c>
      <c r="G24" s="22">
        <v>0</v>
      </c>
    </row>
    <row r="25" spans="1:10" x14ac:dyDescent="0.2">
      <c r="A25" s="8"/>
      <c r="B25" s="16" t="s">
        <v>39</v>
      </c>
      <c r="C25" s="22">
        <f t="shared" si="7"/>
        <v>144695.70499999999</v>
      </c>
      <c r="D25" s="22">
        <v>144397.212</v>
      </c>
      <c r="E25" s="22">
        <v>298.49299999999994</v>
      </c>
      <c r="F25" s="22">
        <v>0</v>
      </c>
      <c r="G25" s="22">
        <v>0</v>
      </c>
    </row>
    <row r="26" spans="1:10" x14ac:dyDescent="0.2">
      <c r="A26" s="8"/>
      <c r="B26" s="16" t="s">
        <v>31</v>
      </c>
      <c r="C26" s="22">
        <f t="shared" si="7"/>
        <v>932.02000000000021</v>
      </c>
      <c r="D26" s="22">
        <v>0</v>
      </c>
      <c r="E26" s="22">
        <v>0</v>
      </c>
      <c r="F26" s="22">
        <v>932.02000000000021</v>
      </c>
      <c r="G26" s="22">
        <v>0</v>
      </c>
    </row>
    <row r="27" spans="1:10" x14ac:dyDescent="0.2">
      <c r="A27" s="8"/>
      <c r="B27" s="16" t="s">
        <v>16</v>
      </c>
      <c r="C27" s="22">
        <f t="shared" si="7"/>
        <v>14.452000000000002</v>
      </c>
      <c r="D27" s="22">
        <v>0</v>
      </c>
      <c r="E27" s="22">
        <v>3.625</v>
      </c>
      <c r="F27" s="22">
        <v>10.827000000000002</v>
      </c>
      <c r="G27" s="22">
        <v>0</v>
      </c>
    </row>
    <row r="28" spans="1:10" x14ac:dyDescent="0.2">
      <c r="A28" s="8"/>
      <c r="B28" s="16" t="s">
        <v>42</v>
      </c>
      <c r="C28" s="22">
        <f t="shared" si="7"/>
        <v>3253.759</v>
      </c>
      <c r="D28" s="22">
        <v>3253.759</v>
      </c>
      <c r="E28" s="22">
        <v>0</v>
      </c>
      <c r="F28" s="22">
        <v>0</v>
      </c>
      <c r="G28" s="22">
        <v>0</v>
      </c>
    </row>
    <row r="29" spans="1:10" x14ac:dyDescent="0.2">
      <c r="A29" s="8"/>
      <c r="B29" s="16" t="s">
        <v>33</v>
      </c>
      <c r="C29" s="22">
        <f t="shared" si="7"/>
        <v>453.69459999999992</v>
      </c>
      <c r="D29" s="22">
        <v>0</v>
      </c>
      <c r="E29" s="22">
        <v>453.69459999999992</v>
      </c>
      <c r="F29" s="22">
        <v>0</v>
      </c>
      <c r="G29" s="22">
        <v>0</v>
      </c>
    </row>
    <row r="30" spans="1:10" ht="15" customHeight="1" x14ac:dyDescent="0.2">
      <c r="A30" s="8"/>
      <c r="B30" s="16" t="s">
        <v>41</v>
      </c>
      <c r="C30" s="22">
        <f t="shared" si="7"/>
        <v>4095.7159999999999</v>
      </c>
      <c r="D30" s="22">
        <v>0</v>
      </c>
      <c r="E30" s="22">
        <v>3858.58</v>
      </c>
      <c r="F30" s="22">
        <v>73.822000000000003</v>
      </c>
      <c r="G30" s="22">
        <v>163.31400000000002</v>
      </c>
    </row>
    <row r="31" spans="1:10" x14ac:dyDescent="0.2">
      <c r="A31" s="8"/>
      <c r="B31" s="16"/>
      <c r="C31" s="19"/>
      <c r="D31" s="19"/>
      <c r="E31" s="19"/>
      <c r="F31" s="19"/>
      <c r="G31" s="19"/>
    </row>
    <row r="32" spans="1:10" s="5" customFormat="1" x14ac:dyDescent="0.2">
      <c r="A32" s="6"/>
      <c r="B32" s="15" t="s">
        <v>11</v>
      </c>
      <c r="C32" s="21">
        <f>D32+E32+F32+G32</f>
        <v>39.099248775840593</v>
      </c>
      <c r="D32" s="21">
        <f>D33+D42</f>
        <v>25.056945547945205</v>
      </c>
      <c r="E32" s="21">
        <f t="shared" ref="E32:G32" si="8">E33+E42</f>
        <v>8.423727426317976</v>
      </c>
      <c r="F32" s="21">
        <f t="shared" si="8"/>
        <v>5.5058916073059372</v>
      </c>
      <c r="G32" s="21">
        <f t="shared" si="8"/>
        <v>0.11268419427148196</v>
      </c>
      <c r="I32" s="2"/>
      <c r="J32" s="24"/>
    </row>
    <row r="33" spans="1:11" s="5" customFormat="1" x14ac:dyDescent="0.2">
      <c r="A33" s="6"/>
      <c r="B33" s="15" t="s">
        <v>17</v>
      </c>
      <c r="C33" s="21">
        <f>D33+E33+F33+G33</f>
        <v>8.6852270406807808</v>
      </c>
      <c r="D33" s="21">
        <f>D34+D35+D38+D39+D40+D41</f>
        <v>4.1136165525114157</v>
      </c>
      <c r="E33" s="21">
        <f>E34+E35+E38+E39+E40+E41</f>
        <v>1.3203797779161479</v>
      </c>
      <c r="F33" s="21">
        <f>F34+F35+F38+F39+F40+F41</f>
        <v>3.1615874977168961</v>
      </c>
      <c r="G33" s="21">
        <f>G34+G35+G38+G39+G40+G41</f>
        <v>8.9643212536322139E-2</v>
      </c>
      <c r="I33" s="25"/>
      <c r="J33" s="24"/>
    </row>
    <row r="34" spans="1:11" x14ac:dyDescent="0.2">
      <c r="A34" s="8"/>
      <c r="B34" s="16" t="s">
        <v>36</v>
      </c>
      <c r="C34" s="22">
        <f t="shared" ref="C34:C52" si="9">D34+E34+F34+G34</f>
        <v>1.8031891552511417</v>
      </c>
      <c r="D34" s="19">
        <f>D12/8760</f>
        <v>0.18945205479452054</v>
      </c>
      <c r="E34" s="19">
        <f>E12/8760</f>
        <v>0.61503664383561651</v>
      </c>
      <c r="F34" s="19">
        <f>F12/8760</f>
        <v>0.98636917808219193</v>
      </c>
      <c r="G34" s="19">
        <f>G12/8760</f>
        <v>1.2331278538812785E-2</v>
      </c>
      <c r="I34" s="30"/>
      <c r="J34" s="25"/>
    </row>
    <row r="35" spans="1:11" x14ac:dyDescent="0.2">
      <c r="A35" s="8"/>
      <c r="B35" s="16" t="s">
        <v>26</v>
      </c>
      <c r="C35" s="22">
        <f t="shared" si="9"/>
        <v>0.2951330909090909</v>
      </c>
      <c r="D35" s="19">
        <f t="shared" ref="D35:G35" si="10">D36+D37</f>
        <v>0</v>
      </c>
      <c r="E35" s="19">
        <f t="shared" si="10"/>
        <v>4.100363636363636E-2</v>
      </c>
      <c r="F35" s="19">
        <f t="shared" si="10"/>
        <v>0.250448</v>
      </c>
      <c r="G35" s="19">
        <f t="shared" si="10"/>
        <v>3.6814545454545455E-3</v>
      </c>
      <c r="H35" s="25"/>
      <c r="I35" s="30"/>
      <c r="J35" s="25"/>
      <c r="K35" s="25"/>
    </row>
    <row r="36" spans="1:11" s="29" customFormat="1" ht="12" x14ac:dyDescent="0.2">
      <c r="A36" s="26"/>
      <c r="B36" s="27" t="s">
        <v>27</v>
      </c>
      <c r="C36" s="22">
        <f t="shared" si="9"/>
        <v>0.2633547272727273</v>
      </c>
      <c r="D36" s="28">
        <v>0</v>
      </c>
      <c r="E36" s="28">
        <f>E14/5500</f>
        <v>4.100363636363636E-2</v>
      </c>
      <c r="F36" s="28">
        <f t="shared" ref="F36:G36" si="11">F14/5500</f>
        <v>0.22103109090909093</v>
      </c>
      <c r="G36" s="28">
        <f t="shared" si="11"/>
        <v>1.32E-3</v>
      </c>
      <c r="I36" s="30"/>
    </row>
    <row r="37" spans="1:11" s="29" customFormat="1" ht="12" x14ac:dyDescent="0.2">
      <c r="A37" s="26"/>
      <c r="B37" s="27" t="s">
        <v>28</v>
      </c>
      <c r="C37" s="22">
        <f t="shared" si="9"/>
        <v>3.1778363636363639E-2</v>
      </c>
      <c r="D37" s="28">
        <v>0</v>
      </c>
      <c r="E37" s="28">
        <f>E15/5500</f>
        <v>0</v>
      </c>
      <c r="F37" s="28">
        <f t="shared" ref="F37:G37" si="12">F15/5500</f>
        <v>2.9416909090909091E-2</v>
      </c>
      <c r="G37" s="28">
        <f t="shared" si="12"/>
        <v>2.3614545454545455E-3</v>
      </c>
    </row>
    <row r="38" spans="1:11" x14ac:dyDescent="0.2">
      <c r="A38" s="8"/>
      <c r="B38" s="16" t="s">
        <v>20</v>
      </c>
      <c r="C38" s="22">
        <f t="shared" si="9"/>
        <v>3.1469063926940634E-2</v>
      </c>
      <c r="D38" s="19">
        <f>D16/8760</f>
        <v>0</v>
      </c>
      <c r="E38" s="19">
        <f t="shared" ref="E38:G38" si="13">E16/8760</f>
        <v>0</v>
      </c>
      <c r="F38" s="19">
        <f t="shared" si="13"/>
        <v>3.1469063926940634E-2</v>
      </c>
      <c r="G38" s="19">
        <f t="shared" si="13"/>
        <v>0</v>
      </c>
    </row>
    <row r="39" spans="1:11" x14ac:dyDescent="0.2">
      <c r="A39" s="8"/>
      <c r="B39" s="16" t="s">
        <v>29</v>
      </c>
      <c r="C39" s="22">
        <f t="shared" si="9"/>
        <v>0.50397739726027391</v>
      </c>
      <c r="D39" s="19">
        <f t="shared" ref="D39:G39" si="14">D17/8760</f>
        <v>0.49392260273972599</v>
      </c>
      <c r="E39" s="19">
        <f t="shared" si="14"/>
        <v>0</v>
      </c>
      <c r="F39" s="19">
        <f t="shared" si="14"/>
        <v>1.0054794520547947E-2</v>
      </c>
      <c r="G39" s="19">
        <f t="shared" si="14"/>
        <v>0</v>
      </c>
    </row>
    <row r="40" spans="1:11" x14ac:dyDescent="0.2">
      <c r="A40" s="8"/>
      <c r="B40" s="16" t="s">
        <v>30</v>
      </c>
      <c r="C40" s="22">
        <f t="shared" si="9"/>
        <v>5.9938756849315071</v>
      </c>
      <c r="D40" s="19">
        <f t="shared" ref="D40:G40" si="15">D18/8760</f>
        <v>3.4302418949771689</v>
      </c>
      <c r="E40" s="19">
        <f t="shared" si="15"/>
        <v>0.60675684931506846</v>
      </c>
      <c r="F40" s="19">
        <f t="shared" si="15"/>
        <v>1.8832464611872153</v>
      </c>
      <c r="G40" s="19">
        <f t="shared" si="15"/>
        <v>7.3630479452054809E-2</v>
      </c>
    </row>
    <row r="41" spans="1:11" x14ac:dyDescent="0.2">
      <c r="A41" s="8"/>
      <c r="B41" s="16" t="s">
        <v>34</v>
      </c>
      <c r="C41" s="22">
        <f t="shared" si="9"/>
        <v>5.7582648401826482E-2</v>
      </c>
      <c r="D41" s="19">
        <f t="shared" ref="D41:G43" si="16">D19/8760</f>
        <v>0</v>
      </c>
      <c r="E41" s="19">
        <f t="shared" si="16"/>
        <v>5.7582648401826482E-2</v>
      </c>
      <c r="F41" s="19">
        <f t="shared" si="16"/>
        <v>0</v>
      </c>
      <c r="G41" s="19">
        <f t="shared" si="16"/>
        <v>0</v>
      </c>
    </row>
    <row r="42" spans="1:11" x14ac:dyDescent="0.2">
      <c r="A42" s="8"/>
      <c r="B42" s="15" t="s">
        <v>18</v>
      </c>
      <c r="C42" s="21">
        <f>D42+E42+F42+G42</f>
        <v>30.414021735159821</v>
      </c>
      <c r="D42" s="21">
        <f>SUM(D43:D52)</f>
        <v>20.943328995433788</v>
      </c>
      <c r="E42" s="21">
        <f t="shared" ref="E42:G42" si="17">SUM(E43:E52)</f>
        <v>7.1033476484018276</v>
      </c>
      <c r="F42" s="21">
        <f t="shared" si="17"/>
        <v>2.3443041095890416</v>
      </c>
      <c r="G42" s="21">
        <f t="shared" si="17"/>
        <v>2.3040981735159817E-2</v>
      </c>
    </row>
    <row r="43" spans="1:11" x14ac:dyDescent="0.2">
      <c r="A43" s="8"/>
      <c r="B43" s="16" t="s">
        <v>23</v>
      </c>
      <c r="C43" s="22">
        <f t="shared" si="9"/>
        <v>0</v>
      </c>
      <c r="D43" s="19">
        <f t="shared" si="16"/>
        <v>0</v>
      </c>
      <c r="E43" s="19">
        <f t="shared" si="16"/>
        <v>0</v>
      </c>
      <c r="F43" s="19">
        <f t="shared" si="16"/>
        <v>0</v>
      </c>
      <c r="G43" s="19">
        <f t="shared" si="16"/>
        <v>0</v>
      </c>
    </row>
    <row r="44" spans="1:11" x14ac:dyDescent="0.2">
      <c r="A44" s="8"/>
      <c r="B44" s="31" t="s">
        <v>21</v>
      </c>
      <c r="C44" s="22">
        <f t="shared" si="9"/>
        <v>12.680257168949773</v>
      </c>
      <c r="D44" s="19">
        <f t="shared" ref="D44:G44" si="18">D22/8760</f>
        <v>4.0881953196347034</v>
      </c>
      <c r="E44" s="19">
        <f t="shared" si="18"/>
        <v>6.4333285159817351</v>
      </c>
      <c r="F44" s="19">
        <f t="shared" si="18"/>
        <v>2.1587333333333336</v>
      </c>
      <c r="G44" s="19">
        <f t="shared" si="18"/>
        <v>0</v>
      </c>
    </row>
    <row r="45" spans="1:11" x14ac:dyDescent="0.2">
      <c r="A45" s="8"/>
      <c r="B45" s="16" t="s">
        <v>40</v>
      </c>
      <c r="C45" s="22">
        <f t="shared" si="9"/>
        <v>0.21717248858447488</v>
      </c>
      <c r="D45" s="19">
        <f t="shared" ref="D45:G45" si="19">D23/8760</f>
        <v>0</v>
      </c>
      <c r="E45" s="19">
        <f t="shared" si="19"/>
        <v>0.14326198630136985</v>
      </c>
      <c r="F45" s="19">
        <f t="shared" si="19"/>
        <v>6.9512671232876716E-2</v>
      </c>
      <c r="G45" s="19">
        <f t="shared" si="19"/>
        <v>4.3978310502283107E-3</v>
      </c>
    </row>
    <row r="46" spans="1:11" x14ac:dyDescent="0.2">
      <c r="A46" s="8"/>
      <c r="B46" s="31" t="s">
        <v>19</v>
      </c>
      <c r="C46" s="22">
        <f t="shared" si="9"/>
        <v>0</v>
      </c>
      <c r="D46" s="19">
        <f t="shared" ref="D46:G46" si="20">D24/8760</f>
        <v>0</v>
      </c>
      <c r="E46" s="19">
        <f t="shared" si="20"/>
        <v>0</v>
      </c>
      <c r="F46" s="19">
        <f t="shared" si="20"/>
        <v>0</v>
      </c>
      <c r="G46" s="19">
        <f t="shared" si="20"/>
        <v>0</v>
      </c>
    </row>
    <row r="47" spans="1:11" x14ac:dyDescent="0.2">
      <c r="A47" s="8"/>
      <c r="B47" s="16" t="s">
        <v>39</v>
      </c>
      <c r="C47" s="22">
        <f t="shared" si="9"/>
        <v>16.517774543378994</v>
      </c>
      <c r="D47" s="19">
        <f t="shared" ref="D47:G47" si="21">D25/8760</f>
        <v>16.483699999999999</v>
      </c>
      <c r="E47" s="19">
        <f t="shared" si="21"/>
        <v>3.4074543378995424E-2</v>
      </c>
      <c r="F47" s="19">
        <f t="shared" si="21"/>
        <v>0</v>
      </c>
      <c r="G47" s="19">
        <f t="shared" si="21"/>
        <v>0</v>
      </c>
    </row>
    <row r="48" spans="1:11" x14ac:dyDescent="0.2">
      <c r="A48" s="8"/>
      <c r="B48" s="16" t="s">
        <v>31</v>
      </c>
      <c r="C48" s="22">
        <f t="shared" si="9"/>
        <v>0.1063949771689498</v>
      </c>
      <c r="D48" s="19">
        <f t="shared" ref="D48:G48" si="22">D26/8760</f>
        <v>0</v>
      </c>
      <c r="E48" s="19">
        <f t="shared" si="22"/>
        <v>0</v>
      </c>
      <c r="F48" s="19">
        <f t="shared" si="22"/>
        <v>0.1063949771689498</v>
      </c>
      <c r="G48" s="19">
        <f t="shared" si="22"/>
        <v>0</v>
      </c>
    </row>
    <row r="49" spans="1:7" x14ac:dyDescent="0.2">
      <c r="A49" s="8"/>
      <c r="B49" s="16" t="s">
        <v>16</v>
      </c>
      <c r="C49" s="22">
        <f t="shared" si="9"/>
        <v>1.6497716894977171E-3</v>
      </c>
      <c r="D49" s="19">
        <f t="shared" ref="D49:G49" si="23">D27/8760</f>
        <v>0</v>
      </c>
      <c r="E49" s="19">
        <f t="shared" si="23"/>
        <v>4.1381278538812785E-4</v>
      </c>
      <c r="F49" s="19">
        <f t="shared" si="23"/>
        <v>1.2359589041095892E-3</v>
      </c>
      <c r="G49" s="19">
        <f t="shared" si="23"/>
        <v>0</v>
      </c>
    </row>
    <row r="50" spans="1:7" x14ac:dyDescent="0.2">
      <c r="A50" s="8"/>
      <c r="B50" s="16" t="s">
        <v>42</v>
      </c>
      <c r="C50" s="22">
        <f t="shared" si="9"/>
        <v>0.37143367579908676</v>
      </c>
      <c r="D50" s="19">
        <f t="shared" ref="D50:G50" si="24">D28/8760</f>
        <v>0.37143367579908676</v>
      </c>
      <c r="E50" s="19">
        <f t="shared" si="24"/>
        <v>0</v>
      </c>
      <c r="F50" s="19">
        <f t="shared" si="24"/>
        <v>0</v>
      </c>
      <c r="G50" s="19">
        <f t="shared" si="24"/>
        <v>0</v>
      </c>
    </row>
    <row r="51" spans="1:7" x14ac:dyDescent="0.2">
      <c r="A51" s="8"/>
      <c r="B51" s="16" t="s">
        <v>32</v>
      </c>
      <c r="C51" s="22">
        <f t="shared" si="9"/>
        <v>5.1791621004566205E-2</v>
      </c>
      <c r="D51" s="19">
        <f t="shared" ref="D51:G51" si="25">D29/8760</f>
        <v>0</v>
      </c>
      <c r="E51" s="19">
        <f t="shared" si="25"/>
        <v>5.1791621004566205E-2</v>
      </c>
      <c r="F51" s="19">
        <f t="shared" si="25"/>
        <v>0</v>
      </c>
      <c r="G51" s="19">
        <f t="shared" si="25"/>
        <v>0</v>
      </c>
    </row>
    <row r="52" spans="1:7" ht="14.25" customHeight="1" x14ac:dyDescent="0.2">
      <c r="A52" s="8"/>
      <c r="B52" s="16" t="s">
        <v>41</v>
      </c>
      <c r="C52" s="22">
        <f t="shared" si="9"/>
        <v>0.46754748858447487</v>
      </c>
      <c r="D52" s="19">
        <f t="shared" ref="D52:G52" si="26">D30/8760</f>
        <v>0</v>
      </c>
      <c r="E52" s="19">
        <f t="shared" si="26"/>
        <v>0.44047716894977168</v>
      </c>
      <c r="F52" s="19">
        <f t="shared" si="26"/>
        <v>8.4271689497716906E-3</v>
      </c>
      <c r="G52" s="19">
        <f t="shared" si="26"/>
        <v>1.8643150684931508E-2</v>
      </c>
    </row>
    <row r="53" spans="1:7" x14ac:dyDescent="0.2">
      <c r="A53" s="8"/>
      <c r="B53" s="16"/>
      <c r="C53" s="22"/>
      <c r="D53" s="22"/>
      <c r="E53" s="22"/>
      <c r="F53" s="22"/>
      <c r="G53" s="22"/>
    </row>
    <row r="54" spans="1:7" s="11" customFormat="1" x14ac:dyDescent="0.2">
      <c r="A54" s="10" t="s">
        <v>15</v>
      </c>
      <c r="B54" s="41" t="s">
        <v>22</v>
      </c>
      <c r="C54" s="41"/>
      <c r="D54" s="41"/>
      <c r="E54" s="41"/>
      <c r="F54" s="41"/>
      <c r="G54" s="41"/>
    </row>
    <row r="55" spans="1:7" s="13" customFormat="1" x14ac:dyDescent="0.2">
      <c r="A55" s="12"/>
      <c r="B55" s="35" t="s">
        <v>10</v>
      </c>
      <c r="C55" s="36">
        <f>D55+E55+F55+G55</f>
        <v>341547.28540000005</v>
      </c>
      <c r="D55" s="36">
        <f>D10</f>
        <v>219498.84299999999</v>
      </c>
      <c r="E55" s="36">
        <f t="shared" ref="E55:G55" si="27">E10</f>
        <v>73658.180399999997</v>
      </c>
      <c r="F55" s="36">
        <f t="shared" si="27"/>
        <v>47415.150000000009</v>
      </c>
      <c r="G55" s="36">
        <f t="shared" si="27"/>
        <v>975.11200000000019</v>
      </c>
    </row>
    <row r="56" spans="1:7" s="13" customFormat="1" x14ac:dyDescent="0.2">
      <c r="A56" s="12"/>
      <c r="B56" s="35" t="s">
        <v>11</v>
      </c>
      <c r="C56" s="36">
        <f>D56+E56+F56+G56</f>
        <v>39.099248775840593</v>
      </c>
      <c r="D56" s="37">
        <f>D32</f>
        <v>25.056945547945205</v>
      </c>
      <c r="E56" s="37">
        <f>E32</f>
        <v>8.423727426317976</v>
      </c>
      <c r="F56" s="37">
        <f>F32</f>
        <v>5.5058916073059372</v>
      </c>
      <c r="G56" s="37">
        <f>G32</f>
        <v>0.11268419427148196</v>
      </c>
    </row>
    <row r="57" spans="1:7" x14ac:dyDescent="0.2">
      <c r="A57" s="6" t="s">
        <v>24</v>
      </c>
      <c r="B57" s="40" t="s">
        <v>12</v>
      </c>
      <c r="C57" s="40"/>
      <c r="D57" s="40"/>
      <c r="E57" s="40"/>
      <c r="F57" s="40"/>
      <c r="G57" s="40"/>
    </row>
    <row r="58" spans="1:7" x14ac:dyDescent="0.2">
      <c r="A58" s="8"/>
      <c r="B58" s="14" t="s">
        <v>10</v>
      </c>
      <c r="C58" s="36">
        <f>D58+E58+F58+G58</f>
        <v>13657.983999999999</v>
      </c>
      <c r="D58" s="19">
        <v>8924.2632151882099</v>
      </c>
      <c r="E58" s="19">
        <v>2778.6480661344499</v>
      </c>
      <c r="F58" s="19">
        <v>1907.6826955315432</v>
      </c>
      <c r="G58" s="19">
        <v>47.390023145795887</v>
      </c>
    </row>
    <row r="59" spans="1:7" x14ac:dyDescent="0.2">
      <c r="A59" s="8"/>
      <c r="B59" s="14" t="s">
        <v>11</v>
      </c>
      <c r="C59" s="36">
        <f t="shared" ref="C59" si="28">D59+E59+F59+G59</f>
        <v>2.0533000000000001</v>
      </c>
      <c r="D59" s="19">
        <v>1.34169</v>
      </c>
      <c r="E59" s="19">
        <v>0.41758000000000001</v>
      </c>
      <c r="F59" s="19">
        <v>0.28689999999999999</v>
      </c>
      <c r="G59" s="19">
        <v>7.1300000000000001E-3</v>
      </c>
    </row>
    <row r="60" spans="1:7" x14ac:dyDescent="0.2">
      <c r="A60" s="8" t="s">
        <v>25</v>
      </c>
      <c r="B60" s="17" t="s">
        <v>7</v>
      </c>
      <c r="C60" s="38">
        <f>C58/C7*100</f>
        <v>3.845096111065744</v>
      </c>
      <c r="D60" s="18"/>
      <c r="E60" s="18"/>
      <c r="F60" s="18"/>
      <c r="G60" s="18"/>
    </row>
    <row r="61" spans="1:7" x14ac:dyDescent="0.2">
      <c r="A61" s="3"/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6" spans="1:8" x14ac:dyDescent="0.2">
      <c r="D66" s="20"/>
    </row>
    <row r="67" spans="1:8" s="7" customFormat="1" x14ac:dyDescent="0.2">
      <c r="A67" s="9"/>
      <c r="D67" s="20"/>
      <c r="H67" s="2"/>
    </row>
    <row r="68" spans="1:8" s="7" customFormat="1" x14ac:dyDescent="0.2">
      <c r="A68" s="9"/>
      <c r="D68" s="20"/>
      <c r="H68" s="2"/>
    </row>
    <row r="69" spans="1:8" s="7" customFormat="1" x14ac:dyDescent="0.2">
      <c r="A69" s="9"/>
      <c r="D69" s="20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E65379:G65540 C7:G8 E65369:G65370 E65364:G65366 C55:G56 E65376:G65377 C58:G60 D10:G19 D21:G53 C10:C53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 год факт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2022-03-02T04:06:15Z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5165a085-69e0-48af-89a9-7b9345a56306</vt:lpwstr>
  </property>
</Properties>
</file>