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1570" windowHeight="8145" tabRatio="294"/>
  </bookViews>
  <sheets>
    <sheet name="2020год факт " sheetId="4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42" i="4" l="1"/>
  <c r="F42" i="4"/>
  <c r="G42" i="4"/>
  <c r="D44" i="4"/>
  <c r="E44" i="4"/>
  <c r="F44" i="4"/>
  <c r="G44" i="4"/>
  <c r="D45" i="4"/>
  <c r="E45" i="4"/>
  <c r="F45" i="4"/>
  <c r="G45" i="4"/>
  <c r="D46" i="4"/>
  <c r="E46" i="4"/>
  <c r="F46" i="4"/>
  <c r="G46" i="4"/>
  <c r="D47" i="4"/>
  <c r="E47" i="4"/>
  <c r="F47" i="4"/>
  <c r="G47" i="4"/>
  <c r="D48" i="4"/>
  <c r="E48" i="4"/>
  <c r="F48" i="4"/>
  <c r="G48" i="4"/>
  <c r="D49" i="4"/>
  <c r="E49" i="4"/>
  <c r="F49" i="4"/>
  <c r="G49" i="4"/>
  <c r="D50" i="4"/>
  <c r="E50" i="4"/>
  <c r="F50" i="4"/>
  <c r="G50" i="4"/>
  <c r="D51" i="4"/>
  <c r="E51" i="4"/>
  <c r="F51" i="4"/>
  <c r="G51" i="4"/>
  <c r="D52" i="4"/>
  <c r="E52" i="4"/>
  <c r="F52" i="4"/>
  <c r="G52" i="4"/>
  <c r="E43" i="4"/>
  <c r="F43" i="4"/>
  <c r="G43" i="4"/>
  <c r="D43" i="4"/>
  <c r="F38" i="4"/>
  <c r="D34" i="4"/>
  <c r="D39" i="4"/>
  <c r="E39" i="4"/>
  <c r="F39" i="4"/>
  <c r="G39" i="4"/>
  <c r="D40" i="4"/>
  <c r="E40" i="4"/>
  <c r="F40" i="4"/>
  <c r="G40" i="4"/>
  <c r="D41" i="4"/>
  <c r="E41" i="4"/>
  <c r="F41" i="4"/>
  <c r="G41" i="4"/>
  <c r="E38" i="4"/>
  <c r="G38" i="4"/>
  <c r="D38" i="4"/>
  <c r="F37" i="4"/>
  <c r="G37" i="4"/>
  <c r="G36" i="4"/>
  <c r="F36" i="4"/>
  <c r="E34" i="4"/>
  <c r="F34" i="4"/>
  <c r="G34" i="4"/>
  <c r="E30" i="4"/>
  <c r="E29" i="4"/>
  <c r="D28" i="4"/>
  <c r="E27" i="4"/>
  <c r="F26" i="4"/>
  <c r="E25" i="4"/>
  <c r="D25" i="4"/>
  <c r="G23" i="4"/>
  <c r="F23" i="4"/>
  <c r="E23" i="4"/>
  <c r="G22" i="4"/>
  <c r="F22" i="4"/>
  <c r="E22" i="4"/>
  <c r="D22" i="4"/>
  <c r="E19" i="4"/>
  <c r="C19" i="4" s="1"/>
  <c r="G18" i="4"/>
  <c r="F18" i="4"/>
  <c r="E18" i="4"/>
  <c r="D18" i="4"/>
  <c r="F17" i="4"/>
  <c r="D17" i="4"/>
  <c r="F16" i="4"/>
  <c r="C16" i="4" s="1"/>
  <c r="C13" i="4"/>
  <c r="C14" i="4"/>
  <c r="C15" i="4"/>
  <c r="E13" i="4"/>
  <c r="G13" i="4"/>
  <c r="F13" i="4"/>
  <c r="G12" i="4"/>
  <c r="F12" i="4"/>
  <c r="E12" i="4"/>
  <c r="D12" i="4"/>
  <c r="C18" i="4" l="1"/>
  <c r="C17" i="4"/>
  <c r="C45" i="4" l="1"/>
  <c r="C46" i="4"/>
  <c r="C47" i="4"/>
  <c r="C48" i="4"/>
  <c r="C49" i="4"/>
  <c r="C50" i="4"/>
  <c r="C51" i="4"/>
  <c r="C52" i="4"/>
  <c r="C44" i="4"/>
  <c r="C43" i="4"/>
  <c r="C36" i="4"/>
  <c r="C37" i="4"/>
  <c r="C38" i="4"/>
  <c r="C39" i="4"/>
  <c r="C40" i="4"/>
  <c r="C41" i="4"/>
  <c r="C34" i="4"/>
  <c r="C22" i="4" l="1"/>
  <c r="C23" i="4"/>
  <c r="C24" i="4"/>
  <c r="C25" i="4"/>
  <c r="C26" i="4"/>
  <c r="C27" i="4"/>
  <c r="C28" i="4"/>
  <c r="C29" i="4"/>
  <c r="C30" i="4"/>
  <c r="D35" i="4"/>
  <c r="E35" i="4"/>
  <c r="F35" i="4"/>
  <c r="G35" i="4"/>
  <c r="C35" i="4" l="1"/>
  <c r="F20" i="4"/>
  <c r="G20" i="4"/>
  <c r="D20" i="4" l="1"/>
  <c r="C59" i="4"/>
  <c r="C58" i="4"/>
  <c r="C21" i="4"/>
  <c r="E33" i="4" l="1"/>
  <c r="E20" i="4"/>
  <c r="C20" i="4" s="1"/>
  <c r="D33" i="4"/>
  <c r="E11" i="4"/>
  <c r="C12" i="4"/>
  <c r="E32" i="4" l="1"/>
  <c r="E10" i="4"/>
  <c r="F33" i="4"/>
  <c r="G33" i="4"/>
  <c r="G11" i="4"/>
  <c r="G10" i="4" s="1"/>
  <c r="G7" i="4" s="1"/>
  <c r="F11" i="4"/>
  <c r="E55" i="4" l="1"/>
  <c r="E7" i="4"/>
  <c r="E56" i="4"/>
  <c r="E8" i="4" s="1"/>
  <c r="G55" i="4"/>
  <c r="G32" i="4"/>
  <c r="F32" i="4"/>
  <c r="F10" i="4"/>
  <c r="C33" i="4"/>
  <c r="F55" i="4" l="1"/>
  <c r="F7" i="4"/>
  <c r="G56" i="4"/>
  <c r="G8" i="4" s="1"/>
  <c r="F56" i="4"/>
  <c r="F8" i="4" s="1"/>
  <c r="D42" i="4"/>
  <c r="D32" i="4" s="1"/>
  <c r="D56" i="4" l="1"/>
  <c r="C32" i="4"/>
  <c r="C42" i="4"/>
  <c r="D11" i="4"/>
  <c r="D10" i="4" s="1"/>
  <c r="C56" i="4" l="1"/>
  <c r="D8" i="4"/>
  <c r="C8" i="4" s="1"/>
  <c r="D7" i="4"/>
  <c r="C7" i="4" s="1"/>
  <c r="C60" i="4" s="1"/>
  <c r="D55" i="4"/>
  <c r="C55" i="4" s="1"/>
  <c r="C10" i="4"/>
  <c r="C11" i="4"/>
</calcChain>
</file>

<file path=xl/sharedStrings.xml><?xml version="1.0" encoding="utf-8"?>
<sst xmlns="http://schemas.openxmlformats.org/spreadsheetml/2006/main" count="66" uniqueCount="44">
  <si>
    <t>№ п/п</t>
  </si>
  <si>
    <t>Наименование показателя</t>
  </si>
  <si>
    <t>Всего</t>
  </si>
  <si>
    <t>ВН</t>
  </si>
  <si>
    <t>СН1</t>
  </si>
  <si>
    <t>СН2</t>
  </si>
  <si>
    <t>НН</t>
  </si>
  <si>
    <t>То же в %</t>
  </si>
  <si>
    <t>1.</t>
  </si>
  <si>
    <t>2.</t>
  </si>
  <si>
    <t xml:space="preserve"> Электрическая энергия, тыс.кВт.ч</t>
  </si>
  <si>
    <t xml:space="preserve"> Мощность, МВт</t>
  </si>
  <si>
    <t>Потери электроэнергии в сетях</t>
  </si>
  <si>
    <t>Отпуск электроэнергии в сеть</t>
  </si>
  <si>
    <t>Отпуск электроэнергии из сети</t>
  </si>
  <si>
    <t>3.</t>
  </si>
  <si>
    <t>КЖД РЖД СП Энергосбыт</t>
  </si>
  <si>
    <t>Прочие потребители</t>
  </si>
  <si>
    <t>Сетевые организации</t>
  </si>
  <si>
    <t>ФГУ ГНП РКЦ ЦСКБ-Прогресс</t>
  </si>
  <si>
    <t>ООО "ТольяттиЭнергоСбыт"</t>
  </si>
  <si>
    <t>ЗАО "Самарская Сетевая Компания"</t>
  </si>
  <si>
    <t>Объем переданной электроэнергии</t>
  </si>
  <si>
    <t>МУП "Похвистневоэнерго"</t>
  </si>
  <si>
    <t>4.</t>
  </si>
  <si>
    <t>4.1</t>
  </si>
  <si>
    <t>Население в том числе</t>
  </si>
  <si>
    <t>население село</t>
  </si>
  <si>
    <t>население город</t>
  </si>
  <si>
    <t>ООО "Русэнергоресурс"</t>
  </si>
  <si>
    <t>ООО РН-Энерго</t>
  </si>
  <si>
    <t>ООО " Сетевая компания"</t>
  </si>
  <si>
    <t>ООО Транснефтьэлектросетьсервис</t>
  </si>
  <si>
    <t>ООО "Транснефтьэлектросетьсервис"</t>
  </si>
  <si>
    <t>ООО "РУСЭНЕРГОСБЫТ"</t>
  </si>
  <si>
    <t>АО "РКЦ "Прогресс"</t>
  </si>
  <si>
    <t>ПАО "СамараЭнерго"</t>
  </si>
  <si>
    <t>АО "Похвистневоэнерго"</t>
  </si>
  <si>
    <t>АО "Самарская Сетевая Компания"</t>
  </si>
  <si>
    <t>ПАО "МРСК Волги"</t>
  </si>
  <si>
    <t>ООО "Энергохолдинг"</t>
  </si>
  <si>
    <t>ООО "Самарская электросетевая компания"</t>
  </si>
  <si>
    <t>Баланс электроэнергии на 2020год</t>
  </si>
  <si>
    <t>ООО"РЕГИОН 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</si>
</sst>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#,##0.0000"/>
    <numFmt numFmtId="166" formatCode="0.000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sz val="10"/>
      <name val="Arial"/>
      <family val="2"/>
      <charset val="204"/>
    </font>
    <font>
      <b/>
      <sz val="9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55"/>
      <name val="Arial"/>
      <family val="2"/>
      <charset val="204"/>
    </font>
    <font>
      <i/>
      <sz val="9"/>
      <name val="Arial Cyr"/>
      <charset val="204"/>
    </font>
    <font>
      <i/>
      <sz val="9"/>
      <name val="Arial"/>
      <family val="2"/>
      <charset val="204"/>
    </font>
    <font>
      <b/>
      <sz val="10"/>
      <name val="Arial Cyr"/>
      <charset val="204"/>
    </font>
    <font>
      <sz val="8"/>
      <name val="Arial"/>
      <family val="2"/>
      <charset val="204"/>
    </font>
    <font>
      <i/>
      <sz val="8"/>
      <name val="Arial Cyr"/>
      <charset val="204"/>
    </font>
    <font>
      <i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1" applyBorder="0">
      <alignment horizontal="center" vertical="center" wrapText="1"/>
    </xf>
    <xf numFmtId="49" fontId="2" fillId="0" borderId="0" applyBorder="0">
      <alignment vertical="top"/>
    </xf>
    <xf numFmtId="0" fontId="3" fillId="0" borderId="0"/>
  </cellStyleXfs>
  <cellXfs count="48">
    <xf numFmtId="0" fontId="0" fillId="0" borderId="0" xfId="0"/>
    <xf numFmtId="0" fontId="3" fillId="0" borderId="0" xfId="3" applyFont="1" applyFill="1" applyBorder="1" applyAlignment="1" applyProtection="1">
      <alignment vertical="center"/>
    </xf>
    <xf numFmtId="0" fontId="3" fillId="0" borderId="0" xfId="0" applyFont="1" applyFill="1"/>
    <xf numFmtId="0" fontId="3" fillId="0" borderId="0" xfId="3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49" fontId="6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/>
    <xf numFmtId="0" fontId="7" fillId="0" borderId="2" xfId="1" applyFont="1" applyFill="1" applyBorder="1" applyAlignment="1" applyProtection="1">
      <alignment horizontal="center" vertical="center" wrapText="1"/>
    </xf>
    <xf numFmtId="49" fontId="6" fillId="0" borderId="2" xfId="3" applyNumberFormat="1" applyFont="1" applyFill="1" applyBorder="1" applyAlignment="1" applyProtection="1">
      <alignment horizontal="center" vertical="center"/>
    </xf>
    <xf numFmtId="0" fontId="3" fillId="0" borderId="0" xfId="3" applyFont="1" applyFill="1" applyAlignment="1" applyProtection="1">
      <alignment vertical="center"/>
    </xf>
    <xf numFmtId="49" fontId="3" fillId="0" borderId="2" xfId="3" applyNumberFormat="1" applyFont="1" applyFill="1" applyBorder="1" applyAlignment="1" applyProtection="1">
      <alignment horizontal="center" vertical="center"/>
    </xf>
    <xf numFmtId="0" fontId="3" fillId="0" borderId="0" xfId="3" applyFont="1" applyFill="1" applyAlignment="1" applyProtection="1">
      <alignment horizontal="center" vertical="center"/>
    </xf>
    <xf numFmtId="49" fontId="10" fillId="0" borderId="2" xfId="3" applyNumberFormat="1" applyFont="1" applyFill="1" applyBorder="1" applyAlignment="1" applyProtection="1">
      <alignment horizontal="center" vertical="center"/>
    </xf>
    <xf numFmtId="0" fontId="10" fillId="0" borderId="0" xfId="0" applyFont="1" applyFill="1"/>
    <xf numFmtId="49" fontId="1" fillId="0" borderId="2" xfId="3" applyNumberFormat="1" applyFont="1" applyFill="1" applyBorder="1" applyAlignment="1" applyProtection="1">
      <alignment horizontal="center" vertical="center"/>
    </xf>
    <xf numFmtId="0" fontId="1" fillId="0" borderId="0" xfId="0" applyFont="1" applyFill="1"/>
    <xf numFmtId="0" fontId="3" fillId="2" borderId="2" xfId="3" applyFont="1" applyFill="1" applyBorder="1" applyAlignment="1" applyProtection="1">
      <alignment horizontal="left" vertical="center" wrapText="1"/>
    </xf>
    <xf numFmtId="0" fontId="6" fillId="2" borderId="2" xfId="3" applyFont="1" applyFill="1" applyBorder="1" applyAlignment="1" applyProtection="1">
      <alignment horizontal="left" vertical="center" wrapText="1"/>
    </xf>
    <xf numFmtId="0" fontId="8" fillId="2" borderId="2" xfId="3" applyFont="1" applyFill="1" applyBorder="1" applyAlignment="1" applyProtection="1">
      <alignment horizontal="left" vertical="center" wrapText="1"/>
    </xf>
    <xf numFmtId="165" fontId="3" fillId="2" borderId="2" xfId="0" applyNumberFormat="1" applyFont="1" applyFill="1" applyBorder="1" applyAlignment="1" applyProtection="1">
      <alignment horizontal="right" vertical="center"/>
      <protection locked="0"/>
    </xf>
    <xf numFmtId="166" fontId="3" fillId="0" borderId="0" xfId="3" applyNumberFormat="1" applyFont="1" applyFill="1" applyAlignment="1" applyProtection="1">
      <alignment vertical="center"/>
    </xf>
    <xf numFmtId="165" fontId="6" fillId="2" borderId="2" xfId="0" applyNumberFormat="1" applyFont="1" applyFill="1" applyBorder="1" applyAlignment="1" applyProtection="1">
      <alignment horizontal="right" vertical="center"/>
      <protection locked="0"/>
    </xf>
    <xf numFmtId="165" fontId="9" fillId="2" borderId="2" xfId="0" applyNumberFormat="1" applyFont="1" applyFill="1" applyBorder="1" applyAlignment="1" applyProtection="1">
      <alignment horizontal="right" vertical="center"/>
      <protection locked="0"/>
    </xf>
    <xf numFmtId="165" fontId="10" fillId="2" borderId="2" xfId="0" applyNumberFormat="1" applyFont="1" applyFill="1" applyBorder="1"/>
    <xf numFmtId="165" fontId="9" fillId="0" borderId="2" xfId="0" applyNumberFormat="1" applyFont="1" applyFill="1" applyBorder="1" applyAlignment="1" applyProtection="1">
      <alignment horizontal="right" vertical="center"/>
      <protection locked="0"/>
    </xf>
    <xf numFmtId="165" fontId="6" fillId="0" borderId="0" xfId="0" applyNumberFormat="1" applyFont="1" applyFill="1"/>
    <xf numFmtId="165" fontId="3" fillId="0" borderId="0" xfId="0" applyNumberFormat="1" applyFont="1" applyFill="1"/>
    <xf numFmtId="49" fontId="11" fillId="0" borderId="2" xfId="3" applyNumberFormat="1" applyFont="1" applyFill="1" applyBorder="1" applyAlignment="1" applyProtection="1">
      <alignment horizontal="center" vertical="center"/>
    </xf>
    <xf numFmtId="0" fontId="12" fillId="2" borderId="2" xfId="3" applyFont="1" applyFill="1" applyBorder="1" applyAlignment="1" applyProtection="1">
      <alignment horizontal="left" vertical="center" wrapText="1"/>
    </xf>
    <xf numFmtId="165" fontId="13" fillId="2" borderId="2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Fill="1"/>
    <xf numFmtId="165" fontId="11" fillId="0" borderId="0" xfId="0" applyNumberFormat="1" applyFont="1" applyFill="1"/>
    <xf numFmtId="0" fontId="8" fillId="0" borderId="2" xfId="3" applyFont="1" applyFill="1" applyBorder="1" applyAlignment="1" applyProtection="1">
      <alignment horizontal="left" vertical="center" wrapText="1"/>
    </xf>
    <xf numFmtId="0" fontId="12" fillId="0" borderId="2" xfId="3" applyFont="1" applyFill="1" applyBorder="1" applyAlignment="1" applyProtection="1">
      <alignment horizontal="left" vertical="center" wrapText="1"/>
    </xf>
    <xf numFmtId="165" fontId="3" fillId="2" borderId="2" xfId="0" applyNumberFormat="1" applyFont="1" applyFill="1" applyBorder="1" applyAlignment="1" applyProtection="1">
      <alignment horizontal="right" vertical="center"/>
    </xf>
    <xf numFmtId="0" fontId="6" fillId="0" borderId="2" xfId="3" applyFont="1" applyFill="1" applyBorder="1" applyAlignment="1" applyProtection="1">
      <alignment horizontal="center" vertical="center" wrapText="1"/>
    </xf>
    <xf numFmtId="0" fontId="6" fillId="2" borderId="2" xfId="3" applyFont="1" applyFill="1" applyBorder="1" applyAlignment="1" applyProtection="1">
      <alignment horizontal="center" vertical="center" wrapText="1"/>
    </xf>
    <xf numFmtId="0" fontId="10" fillId="2" borderId="2" xfId="3" applyFont="1" applyFill="1" applyBorder="1" applyAlignment="1" applyProtection="1">
      <alignment horizontal="center" vertical="center" wrapText="1"/>
    </xf>
    <xf numFmtId="0" fontId="6" fillId="0" borderId="0" xfId="3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165" fontId="13" fillId="0" borderId="2" xfId="0" applyNumberFormat="1" applyFont="1" applyFill="1" applyBorder="1" applyAlignment="1" applyProtection="1">
      <alignment horizontal="right" vertical="center"/>
      <protection locked="0"/>
    </xf>
    <xf numFmtId="0" fontId="1" fillId="2" borderId="2" xfId="3" applyFont="1" applyFill="1" applyBorder="1" applyAlignment="1" applyProtection="1">
      <alignment horizontal="left" vertical="center" wrapText="1"/>
    </xf>
    <xf numFmtId="165" fontId="1" fillId="2" borderId="2" xfId="0" applyNumberFormat="1" applyFont="1" applyFill="1" applyBorder="1" applyAlignment="1" applyProtection="1">
      <alignment horizontal="right" vertical="center"/>
      <protection locked="0"/>
    </xf>
    <xf numFmtId="164" fontId="1" fillId="2" borderId="2" xfId="0" applyNumberFormat="1" applyFont="1" applyFill="1" applyBorder="1" applyAlignment="1" applyProtection="1">
      <alignment horizontal="right" vertical="center"/>
      <protection locked="0"/>
    </xf>
    <xf numFmtId="0" fontId="3" fillId="2" borderId="2" xfId="3" applyFont="1" applyFill="1" applyBorder="1" applyAlignment="1" applyProtection="1">
      <alignment horizontal="left" vertical="center" wrapText="1" indent="2"/>
    </xf>
    <xf numFmtId="4" fontId="1" fillId="2" borderId="2" xfId="0" applyNumberFormat="1" applyFont="1" applyFill="1" applyBorder="1" applyAlignment="1" applyProtection="1">
      <alignment horizontal="right" vertical="center"/>
      <protection locked="0"/>
    </xf>
    <xf numFmtId="4" fontId="3" fillId="2" borderId="2" xfId="0" applyNumberFormat="1" applyFont="1" applyFill="1" applyBorder="1" applyAlignment="1" applyProtection="1">
      <alignment horizontal="right" vertical="center"/>
      <protection locked="0"/>
    </xf>
  </cellXfs>
  <cellStyles count="4">
    <cellStyle name="ЗаголовокСтолбца" xfId="1"/>
    <cellStyle name="Обычный" xfId="0" builtinId="0"/>
    <cellStyle name="Обычный_20E2" xfId="2"/>
    <cellStyle name="Обычный_PREDEL.2008.UNKNOWN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0;&#1080;&#1088;&#1072;/Downloads/&#1056;&#1069;&#1050;-&#1055;&#1056;&#1048;&#1051;&#1054;&#1046;&#1045;&#1053;&#1048;&#1045;%203%202020%20&#1057;&#1053;&#10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 "/>
      <sheetName val="Март"/>
      <sheetName val="Апрель "/>
      <sheetName val="Май"/>
      <sheetName val="Июнь"/>
      <sheetName val="Июль "/>
      <sheetName val="Август"/>
      <sheetName val="Сентябрь"/>
      <sheetName val="Октябрь"/>
      <sheetName val="Ноябрь"/>
      <sheetName val="Декабрь"/>
    </sheetNames>
    <sheetDataSet>
      <sheetData sheetId="0">
        <row r="15">
          <cell r="C15">
            <v>576</v>
          </cell>
          <cell r="F15">
            <v>241.643</v>
          </cell>
          <cell r="I15">
            <v>1615.7270000000001</v>
          </cell>
          <cell r="L15">
            <v>144.125</v>
          </cell>
        </row>
        <row r="16">
          <cell r="C16">
            <v>2045.028</v>
          </cell>
          <cell r="F16">
            <v>0</v>
          </cell>
          <cell r="I16">
            <v>8.3979999999999997</v>
          </cell>
          <cell r="L16">
            <v>0</v>
          </cell>
        </row>
        <row r="17">
          <cell r="F17">
            <v>0</v>
          </cell>
          <cell r="I17">
            <v>145.631</v>
          </cell>
          <cell r="L17">
            <v>14.044</v>
          </cell>
        </row>
        <row r="18">
          <cell r="C18">
            <v>132</v>
          </cell>
          <cell r="F18">
            <v>730.745</v>
          </cell>
          <cell r="I18">
            <v>1004.7430000000001</v>
          </cell>
          <cell r="L18">
            <v>12.55</v>
          </cell>
        </row>
        <row r="19">
          <cell r="C19">
            <v>11548.286</v>
          </cell>
          <cell r="F19">
            <v>48.902000000000001</v>
          </cell>
        </row>
        <row r="20">
          <cell r="C20">
            <v>3479.9650000000001</v>
          </cell>
          <cell r="F20">
            <v>5499.8090000000002</v>
          </cell>
          <cell r="I20">
            <v>2841.3229999999999</v>
          </cell>
          <cell r="L20">
            <v>18.724</v>
          </cell>
        </row>
        <row r="21">
          <cell r="I21">
            <v>0.13</v>
          </cell>
        </row>
        <row r="22">
          <cell r="F22">
            <v>0.17699999999999999</v>
          </cell>
        </row>
        <row r="23">
          <cell r="C23">
            <v>309.125</v>
          </cell>
        </row>
        <row r="24">
          <cell r="C24">
            <v>394.86200000000002</v>
          </cell>
          <cell r="I24">
            <v>0.628</v>
          </cell>
        </row>
        <row r="25">
          <cell r="F25">
            <v>59.234999999999999</v>
          </cell>
        </row>
        <row r="27">
          <cell r="I27">
            <v>66.364999999999995</v>
          </cell>
        </row>
        <row r="28">
          <cell r="F28">
            <v>206.45400000000001</v>
          </cell>
        </row>
        <row r="29">
          <cell r="F29">
            <v>134.73699999999999</v>
          </cell>
          <cell r="I29">
            <v>57.853999999999999</v>
          </cell>
          <cell r="L29">
            <v>3.133</v>
          </cell>
        </row>
      </sheetData>
      <sheetData sheetId="1">
        <row r="15">
          <cell r="C15">
            <v>583.20000000000005</v>
          </cell>
          <cell r="F15">
            <v>108.673</v>
          </cell>
          <cell r="I15">
            <v>1561.3789999999999</v>
          </cell>
          <cell r="L15">
            <v>159.73099999999999</v>
          </cell>
        </row>
        <row r="16">
          <cell r="C16">
            <v>1956.3720000000001</v>
          </cell>
          <cell r="F16">
            <v>0</v>
          </cell>
          <cell r="I16">
            <v>6.4130000000000003</v>
          </cell>
          <cell r="L16">
            <v>0</v>
          </cell>
        </row>
        <row r="17">
          <cell r="F17">
            <v>0</v>
          </cell>
          <cell r="I17">
            <v>122.556</v>
          </cell>
          <cell r="L17">
            <v>11.677</v>
          </cell>
        </row>
        <row r="18">
          <cell r="C18">
            <v>142.80000000000001</v>
          </cell>
          <cell r="F18">
            <v>680.79100000000005</v>
          </cell>
          <cell r="I18">
            <v>969.26300000000003</v>
          </cell>
          <cell r="L18">
            <v>12.734</v>
          </cell>
        </row>
        <row r="19">
          <cell r="C19">
            <v>12049.674000000001</v>
          </cell>
          <cell r="F19">
            <v>44.28</v>
          </cell>
        </row>
        <row r="20">
          <cell r="C20">
            <v>3261.567</v>
          </cell>
          <cell r="F20">
            <v>5438.473</v>
          </cell>
          <cell r="I20">
            <v>2498.9699999999998</v>
          </cell>
          <cell r="L20">
            <v>17.163</v>
          </cell>
        </row>
        <row r="21">
          <cell r="I21">
            <v>0.105</v>
          </cell>
        </row>
        <row r="22">
          <cell r="F22">
            <v>0.114</v>
          </cell>
        </row>
        <row r="23">
          <cell r="C23">
            <v>364.66699999999997</v>
          </cell>
        </row>
        <row r="24">
          <cell r="C24">
            <v>361.95299999999997</v>
          </cell>
          <cell r="I24">
            <v>7.5709999999999997</v>
          </cell>
        </row>
        <row r="25">
          <cell r="F25">
            <v>38.26</v>
          </cell>
        </row>
        <row r="27">
          <cell r="I27">
            <v>78.757999999999996</v>
          </cell>
        </row>
        <row r="28">
          <cell r="F28">
            <v>186.69900000000001</v>
          </cell>
        </row>
        <row r="29">
          <cell r="F29">
            <v>114.419</v>
          </cell>
          <cell r="I29">
            <v>53.08</v>
          </cell>
          <cell r="L29">
            <v>3.1890000000000001</v>
          </cell>
        </row>
      </sheetData>
      <sheetData sheetId="2">
        <row r="15">
          <cell r="C15">
            <v>561.6</v>
          </cell>
          <cell r="F15">
            <v>151.91399999999999</v>
          </cell>
          <cell r="I15">
            <v>1391.2639999999999</v>
          </cell>
          <cell r="L15">
            <v>118.989</v>
          </cell>
        </row>
        <row r="16">
          <cell r="C16">
            <v>2034.4079999999999</v>
          </cell>
          <cell r="F16">
            <v>0</v>
          </cell>
          <cell r="I16">
            <v>6.8470000000000004</v>
          </cell>
        </row>
        <row r="17">
          <cell r="F17">
            <v>1.304</v>
          </cell>
          <cell r="I17">
            <v>124.77800000000001</v>
          </cell>
          <cell r="L17">
            <v>12.356</v>
          </cell>
        </row>
        <row r="18">
          <cell r="C18">
            <v>162</v>
          </cell>
          <cell r="F18">
            <v>629.08900000000006</v>
          </cell>
          <cell r="I18">
            <v>950.33900000000006</v>
          </cell>
          <cell r="L18">
            <v>13.939</v>
          </cell>
        </row>
        <row r="19">
          <cell r="C19">
            <v>13350.097</v>
          </cell>
          <cell r="F19">
            <v>41.975000000000001</v>
          </cell>
        </row>
        <row r="20">
          <cell r="C20">
            <v>3156.2950000000001</v>
          </cell>
          <cell r="F20">
            <v>5298.6639999999998</v>
          </cell>
          <cell r="I20">
            <v>2402.23</v>
          </cell>
          <cell r="L20">
            <v>30.88</v>
          </cell>
        </row>
        <row r="21">
          <cell r="I21">
            <v>8.4000000000000005E-2</v>
          </cell>
        </row>
        <row r="22">
          <cell r="F22">
            <v>5.0999999999999997E-2</v>
          </cell>
        </row>
        <row r="23">
          <cell r="C23">
            <v>338.05500000000001</v>
          </cell>
        </row>
        <row r="24">
          <cell r="C24">
            <v>369.32100000000003</v>
          </cell>
          <cell r="I24">
            <v>5.7850000000000001</v>
          </cell>
        </row>
        <row r="25">
          <cell r="F25">
            <v>30.225000000000001</v>
          </cell>
        </row>
        <row r="27">
          <cell r="I27">
            <v>91.492000000000004</v>
          </cell>
        </row>
        <row r="28">
          <cell r="F28">
            <v>179.30799999999999</v>
          </cell>
        </row>
        <row r="29">
          <cell r="F29">
            <v>92.941999999999993</v>
          </cell>
          <cell r="I29">
            <v>48.853000000000002</v>
          </cell>
          <cell r="L29">
            <v>2.625</v>
          </cell>
        </row>
      </sheetData>
      <sheetData sheetId="3">
        <row r="15">
          <cell r="C15">
            <v>637.20000000000005</v>
          </cell>
          <cell r="F15">
            <v>99.234999999999999</v>
          </cell>
          <cell r="I15">
            <v>1225.078</v>
          </cell>
          <cell r="L15">
            <v>102.122</v>
          </cell>
        </row>
        <row r="16">
          <cell r="C16">
            <v>1892.4839999999999</v>
          </cell>
          <cell r="F16">
            <v>0</v>
          </cell>
          <cell r="I16">
            <v>6.8959999999999999</v>
          </cell>
        </row>
        <row r="17">
          <cell r="F17">
            <v>1.4450000000000001</v>
          </cell>
          <cell r="I17">
            <v>156.113</v>
          </cell>
          <cell r="L17">
            <v>13.917</v>
          </cell>
        </row>
        <row r="18">
          <cell r="C18">
            <v>97.2</v>
          </cell>
          <cell r="F18">
            <v>406.51400000000001</v>
          </cell>
          <cell r="I18">
            <v>934.65300000000002</v>
          </cell>
          <cell r="L18">
            <v>12.913</v>
          </cell>
        </row>
        <row r="19">
          <cell r="C19">
            <v>10700.557000000001</v>
          </cell>
          <cell r="F19">
            <v>37.287999999999997</v>
          </cell>
        </row>
        <row r="20">
          <cell r="C20">
            <v>2633.4430000000002</v>
          </cell>
          <cell r="F20">
            <v>4648.5709999999999</v>
          </cell>
          <cell r="I20">
            <v>2181.076</v>
          </cell>
          <cell r="L20">
            <v>21.16</v>
          </cell>
        </row>
        <row r="21">
          <cell r="I21">
            <v>0</v>
          </cell>
        </row>
        <row r="22">
          <cell r="F22">
            <v>0.06</v>
          </cell>
        </row>
        <row r="23">
          <cell r="C23">
            <v>267.137</v>
          </cell>
        </row>
        <row r="24">
          <cell r="C24">
            <v>381.96199999999999</v>
          </cell>
          <cell r="I24">
            <v>0.625</v>
          </cell>
        </row>
        <row r="25">
          <cell r="F25">
            <v>22.579000000000001</v>
          </cell>
        </row>
        <row r="27">
          <cell r="I27">
            <v>113.66</v>
          </cell>
        </row>
        <row r="28">
          <cell r="F28">
            <v>280.80399999999997</v>
          </cell>
        </row>
        <row r="29">
          <cell r="F29">
            <v>82.522999999999996</v>
          </cell>
          <cell r="I29">
            <v>40.744</v>
          </cell>
          <cell r="L29">
            <v>3.5049999999999999</v>
          </cell>
        </row>
      </sheetData>
      <sheetData sheetId="4">
        <row r="15">
          <cell r="C15">
            <v>619.20000000000005</v>
          </cell>
          <cell r="F15">
            <v>113.526</v>
          </cell>
          <cell r="I15">
            <v>1122.095</v>
          </cell>
          <cell r="L15">
            <v>81.912000000000006</v>
          </cell>
        </row>
        <row r="16">
          <cell r="C16">
            <v>1652.2080000000001</v>
          </cell>
          <cell r="F16">
            <v>0</v>
          </cell>
          <cell r="I16">
            <v>7.57</v>
          </cell>
        </row>
        <row r="17">
          <cell r="F17">
            <v>31.783000000000001</v>
          </cell>
          <cell r="I17">
            <v>217.761</v>
          </cell>
          <cell r="L17">
            <v>10.475</v>
          </cell>
        </row>
        <row r="18">
          <cell r="C18">
            <v>132</v>
          </cell>
          <cell r="F18">
            <v>375.78199999999998</v>
          </cell>
          <cell r="I18">
            <v>1019.148</v>
          </cell>
          <cell r="L18">
            <v>6.2</v>
          </cell>
        </row>
        <row r="19">
          <cell r="C19">
            <v>9665.2309999999998</v>
          </cell>
          <cell r="F19">
            <v>29.370999999999999</v>
          </cell>
        </row>
        <row r="20">
          <cell r="C20">
            <v>2019.5219999999999</v>
          </cell>
          <cell r="F20">
            <v>4483.7550000000001</v>
          </cell>
          <cell r="I20">
            <v>1824.404</v>
          </cell>
          <cell r="L20">
            <v>18.614999999999998</v>
          </cell>
        </row>
        <row r="21">
          <cell r="I21">
            <v>0</v>
          </cell>
        </row>
        <row r="22">
          <cell r="F22">
            <v>5.7000000000000002E-2</v>
          </cell>
        </row>
        <row r="23">
          <cell r="C23">
            <v>227.542</v>
          </cell>
        </row>
        <row r="24">
          <cell r="C24">
            <v>317.077</v>
          </cell>
          <cell r="I24">
            <v>0.56100000000000005</v>
          </cell>
        </row>
        <row r="25">
          <cell r="F25">
            <v>19.802</v>
          </cell>
        </row>
        <row r="27">
          <cell r="I27">
            <v>91.114999999999995</v>
          </cell>
        </row>
        <row r="28">
          <cell r="F28">
            <v>466.661</v>
          </cell>
        </row>
        <row r="29">
          <cell r="F29">
            <v>63.026000000000003</v>
          </cell>
          <cell r="I29">
            <v>37.573</v>
          </cell>
          <cell r="L29">
            <v>3.335</v>
          </cell>
        </row>
      </sheetData>
      <sheetData sheetId="5">
        <row r="15">
          <cell r="C15">
            <v>615.6</v>
          </cell>
          <cell r="F15">
            <v>165.977</v>
          </cell>
          <cell r="I15">
            <v>823.01099999999997</v>
          </cell>
          <cell r="L15">
            <v>62.997</v>
          </cell>
        </row>
        <row r="16">
          <cell r="C16">
            <v>1572.8040000000001</v>
          </cell>
          <cell r="F16">
            <v>0</v>
          </cell>
          <cell r="I16">
            <v>7.492</v>
          </cell>
        </row>
        <row r="17">
          <cell r="F17">
            <v>41.634999999999998</v>
          </cell>
          <cell r="I17">
            <v>208.25700000000001</v>
          </cell>
          <cell r="L17">
            <v>8.3650000000000002</v>
          </cell>
        </row>
        <row r="18">
          <cell r="C18">
            <v>133.19999999999999</v>
          </cell>
          <cell r="F18">
            <v>661.80100000000004</v>
          </cell>
          <cell r="I18">
            <v>690.78599999999994</v>
          </cell>
          <cell r="L18">
            <v>5.7380000000000004</v>
          </cell>
        </row>
        <row r="19">
          <cell r="C19">
            <v>8022.1580000000004</v>
          </cell>
          <cell r="F19">
            <v>25.01</v>
          </cell>
        </row>
        <row r="20">
          <cell r="C20">
            <v>1888.5340000000001</v>
          </cell>
          <cell r="F20">
            <v>3817.2809999999999</v>
          </cell>
          <cell r="I20">
            <v>1606.4739999999999</v>
          </cell>
          <cell r="L20">
            <v>14.795999999999999</v>
          </cell>
        </row>
        <row r="21">
          <cell r="I21">
            <v>8.0000000000000002E-3</v>
          </cell>
        </row>
        <row r="22">
          <cell r="F22">
            <v>0.05</v>
          </cell>
        </row>
        <row r="23">
          <cell r="C23">
            <v>269.86500000000001</v>
          </cell>
        </row>
        <row r="24">
          <cell r="C24">
            <v>311.58</v>
          </cell>
          <cell r="I24">
            <v>6.13</v>
          </cell>
        </row>
        <row r="25">
          <cell r="F25">
            <v>18.526</v>
          </cell>
        </row>
        <row r="27">
          <cell r="I27">
            <v>77.965000000000003</v>
          </cell>
        </row>
        <row r="28">
          <cell r="F28">
            <v>365.85199999999998</v>
          </cell>
        </row>
        <row r="29">
          <cell r="F29">
            <v>55.704999999999998</v>
          </cell>
          <cell r="I29">
            <v>37.564</v>
          </cell>
          <cell r="L29">
            <v>2.6269999999999998</v>
          </cell>
        </row>
      </sheetData>
      <sheetData sheetId="6">
        <row r="15">
          <cell r="C15">
            <v>604.79999999999995</v>
          </cell>
          <cell r="F15">
            <v>228.75700000000001</v>
          </cell>
          <cell r="I15">
            <v>844.49300000000005</v>
          </cell>
          <cell r="L15">
            <v>54.271999999999998</v>
          </cell>
        </row>
        <row r="16">
          <cell r="C16">
            <v>2049.864</v>
          </cell>
          <cell r="F16">
            <v>0</v>
          </cell>
          <cell r="I16">
            <v>8.9109999999999996</v>
          </cell>
        </row>
        <row r="17">
          <cell r="F17">
            <v>72.206000000000003</v>
          </cell>
          <cell r="I17">
            <v>243.24600000000001</v>
          </cell>
          <cell r="L17">
            <v>9.3189999999999991</v>
          </cell>
        </row>
        <row r="18">
          <cell r="C18">
            <v>196.8</v>
          </cell>
          <cell r="F18">
            <v>331.69200000000001</v>
          </cell>
          <cell r="I18">
            <v>1122.9739999999999</v>
          </cell>
          <cell r="L18">
            <v>6.8170000000000002</v>
          </cell>
        </row>
        <row r="19">
          <cell r="C19">
            <v>9117.5879999999997</v>
          </cell>
          <cell r="F19">
            <v>21.634</v>
          </cell>
        </row>
        <row r="20">
          <cell r="C20">
            <v>2094.9270000000001</v>
          </cell>
          <cell r="F20">
            <v>4828.9719999999998</v>
          </cell>
          <cell r="I20">
            <v>1868.261</v>
          </cell>
          <cell r="L20">
            <v>15.881</v>
          </cell>
        </row>
        <row r="21">
          <cell r="I21">
            <v>0</v>
          </cell>
        </row>
        <row r="22">
          <cell r="F22">
            <v>6.5000000000000002E-2</v>
          </cell>
        </row>
        <row r="23">
          <cell r="C23">
            <v>188.279</v>
          </cell>
        </row>
        <row r="24">
          <cell r="C24">
            <v>313.36799999999999</v>
          </cell>
          <cell r="I24">
            <v>1.91</v>
          </cell>
        </row>
        <row r="25">
          <cell r="F25">
            <v>20.501000000000001</v>
          </cell>
        </row>
        <row r="26">
          <cell r="F26">
            <v>306.43599999999998</v>
          </cell>
        </row>
        <row r="27">
          <cell r="I27">
            <v>105.58</v>
          </cell>
        </row>
        <row r="28">
          <cell r="F28">
            <v>456.83600000000001</v>
          </cell>
        </row>
        <row r="29">
          <cell r="F29">
            <v>70.069999999999993</v>
          </cell>
          <cell r="I29">
            <v>53.548000000000002</v>
          </cell>
          <cell r="L29">
            <v>2.3690000000000002</v>
          </cell>
        </row>
      </sheetData>
      <sheetData sheetId="7">
        <row r="15">
          <cell r="C15">
            <v>532.79999999999995</v>
          </cell>
          <cell r="F15">
            <v>268.02300000000002</v>
          </cell>
          <cell r="I15">
            <v>844.05399999999997</v>
          </cell>
          <cell r="L15">
            <v>62.621000000000002</v>
          </cell>
        </row>
        <row r="16">
          <cell r="C16">
            <v>2064.6840000000002</v>
          </cell>
          <cell r="F16">
            <v>0</v>
          </cell>
          <cell r="I16">
            <v>7.7229999999999999</v>
          </cell>
        </row>
        <row r="17">
          <cell r="F17">
            <v>25.454000000000001</v>
          </cell>
          <cell r="I17">
            <v>221.00399999999999</v>
          </cell>
          <cell r="L17">
            <v>10.492000000000001</v>
          </cell>
        </row>
        <row r="18">
          <cell r="C18">
            <v>142.80000000000001</v>
          </cell>
          <cell r="F18">
            <v>362.37</v>
          </cell>
          <cell r="I18">
            <v>948.90700000000004</v>
          </cell>
          <cell r="L18">
            <v>5.7809999999999997</v>
          </cell>
        </row>
        <row r="19">
          <cell r="C19">
            <v>9561.6209999999992</v>
          </cell>
          <cell r="F19">
            <v>26.065999999999999</v>
          </cell>
        </row>
        <row r="20">
          <cell r="C20">
            <v>1907.953</v>
          </cell>
          <cell r="F20">
            <v>3597.998</v>
          </cell>
          <cell r="I20">
            <v>1792.5250000000001</v>
          </cell>
          <cell r="L20">
            <v>16.559000000000001</v>
          </cell>
        </row>
        <row r="21">
          <cell r="I21">
            <v>1.7000000000000001E-2</v>
          </cell>
        </row>
        <row r="22">
          <cell r="F22">
            <v>4.7E-2</v>
          </cell>
        </row>
        <row r="23">
          <cell r="C23">
            <v>243.858</v>
          </cell>
        </row>
        <row r="24">
          <cell r="C24">
            <v>343.21</v>
          </cell>
          <cell r="I24">
            <v>2.069</v>
          </cell>
        </row>
        <row r="25">
          <cell r="F25">
            <v>20.163</v>
          </cell>
        </row>
        <row r="26">
          <cell r="F26">
            <v>43.293999999999997</v>
          </cell>
        </row>
        <row r="27">
          <cell r="I27">
            <v>101.542</v>
          </cell>
        </row>
        <row r="28">
          <cell r="F28">
            <v>362.19600000000003</v>
          </cell>
        </row>
        <row r="29">
          <cell r="F29">
            <v>57.54</v>
          </cell>
          <cell r="I29">
            <v>37.273000000000003</v>
          </cell>
          <cell r="L29">
            <v>2.573</v>
          </cell>
        </row>
      </sheetData>
      <sheetData sheetId="8">
        <row r="15">
          <cell r="C15">
            <v>568.79999999999995</v>
          </cell>
          <cell r="F15">
            <v>296.09500000000003</v>
          </cell>
          <cell r="I15">
            <v>1010.71</v>
          </cell>
          <cell r="L15">
            <v>71.238</v>
          </cell>
        </row>
        <row r="16">
          <cell r="C16">
            <v>1995.577</v>
          </cell>
          <cell r="F16">
            <v>0</v>
          </cell>
          <cell r="I16">
            <v>7.0359999999999996</v>
          </cell>
        </row>
        <row r="17">
          <cell r="F17">
            <v>13.992000000000001</v>
          </cell>
          <cell r="I17">
            <v>205.958</v>
          </cell>
          <cell r="L17">
            <v>9.2469999999999999</v>
          </cell>
        </row>
        <row r="18">
          <cell r="C18">
            <v>139.19999999999999</v>
          </cell>
          <cell r="F18">
            <v>529.13400000000001</v>
          </cell>
          <cell r="I18">
            <v>782.327</v>
          </cell>
          <cell r="L18">
            <v>6.36</v>
          </cell>
        </row>
        <row r="19">
          <cell r="C19">
            <v>9434.991</v>
          </cell>
          <cell r="F19">
            <v>23.866</v>
          </cell>
        </row>
        <row r="20">
          <cell r="C20">
            <v>2302.7399999999998</v>
          </cell>
          <cell r="F20">
            <v>3942.4110000000001</v>
          </cell>
          <cell r="I20">
            <v>1865.559</v>
          </cell>
          <cell r="L20">
            <v>26.847000000000001</v>
          </cell>
        </row>
        <row r="21">
          <cell r="I21">
            <v>7.9000000000000001E-2</v>
          </cell>
        </row>
        <row r="22">
          <cell r="F22">
            <v>6.5000000000000002E-2</v>
          </cell>
        </row>
        <row r="23">
          <cell r="C23">
            <v>249.71</v>
          </cell>
        </row>
        <row r="24">
          <cell r="C24">
            <v>386.28199999999998</v>
          </cell>
          <cell r="I24">
            <v>3.9580000000000002</v>
          </cell>
        </row>
        <row r="25">
          <cell r="F25">
            <v>25.277999999999999</v>
          </cell>
        </row>
        <row r="26">
          <cell r="F26">
            <v>1.0999999999999999E-2</v>
          </cell>
        </row>
        <row r="27">
          <cell r="I27">
            <v>93.819000000000003</v>
          </cell>
        </row>
        <row r="28">
          <cell r="F28">
            <v>332.65800000000002</v>
          </cell>
        </row>
        <row r="29">
          <cell r="F29">
            <v>54.325000000000003</v>
          </cell>
          <cell r="I29">
            <v>40.484000000000002</v>
          </cell>
          <cell r="L29">
            <v>2.8690000000000002</v>
          </cell>
        </row>
      </sheetData>
      <sheetData sheetId="9">
        <row r="15">
          <cell r="C15">
            <v>522</v>
          </cell>
          <cell r="F15">
            <v>304.30500000000001</v>
          </cell>
          <cell r="I15">
            <v>1163.654</v>
          </cell>
          <cell r="L15">
            <v>73.332999999999998</v>
          </cell>
        </row>
        <row r="16">
          <cell r="C16">
            <v>1987.8720000000001</v>
          </cell>
          <cell r="F16">
            <v>0</v>
          </cell>
          <cell r="I16">
            <v>7.5949999999999998</v>
          </cell>
        </row>
        <row r="17">
          <cell r="F17">
            <v>1.5309999999999999</v>
          </cell>
          <cell r="I17">
            <v>152.91999999999999</v>
          </cell>
          <cell r="L17">
            <v>9.1169999999999991</v>
          </cell>
        </row>
        <row r="18">
          <cell r="C18">
            <v>81.599999999999994</v>
          </cell>
          <cell r="F18">
            <v>571.94100000000003</v>
          </cell>
          <cell r="I18">
            <v>1015.787</v>
          </cell>
          <cell r="L18">
            <v>7.3040000000000003</v>
          </cell>
        </row>
        <row r="19">
          <cell r="C19">
            <v>10272.938</v>
          </cell>
          <cell r="F19">
            <v>25.628</v>
          </cell>
        </row>
        <row r="20">
          <cell r="C20">
            <v>2841.413</v>
          </cell>
          <cell r="F20">
            <v>4593.4120000000003</v>
          </cell>
          <cell r="I20">
            <v>2194.9119999999998</v>
          </cell>
          <cell r="L20">
            <v>26.38</v>
          </cell>
        </row>
        <row r="21">
          <cell r="I21">
            <v>13.452</v>
          </cell>
        </row>
        <row r="22">
          <cell r="F22">
            <v>0.10299999999999999</v>
          </cell>
        </row>
        <row r="23">
          <cell r="C23">
            <v>306.09100000000001</v>
          </cell>
        </row>
        <row r="24">
          <cell r="C24">
            <v>361.601</v>
          </cell>
          <cell r="I24">
            <v>3.2130000000000001</v>
          </cell>
        </row>
        <row r="25">
          <cell r="F25">
            <v>40.46</v>
          </cell>
        </row>
        <row r="26">
          <cell r="F26">
            <v>1.8720000000000001</v>
          </cell>
        </row>
        <row r="27">
          <cell r="I27">
            <v>101.33499999999999</v>
          </cell>
        </row>
        <row r="28">
          <cell r="F28">
            <v>292.06599999999997</v>
          </cell>
        </row>
        <row r="29">
          <cell r="F29">
            <v>73.183000000000007</v>
          </cell>
          <cell r="I29">
            <v>40.475000000000001</v>
          </cell>
          <cell r="L29">
            <v>3.3719999999999999</v>
          </cell>
        </row>
      </sheetData>
      <sheetData sheetId="10">
        <row r="15">
          <cell r="C15">
            <v>507.6</v>
          </cell>
          <cell r="F15">
            <v>316.72000000000003</v>
          </cell>
          <cell r="I15">
            <v>1509.0730000000001</v>
          </cell>
          <cell r="L15">
            <v>104.143</v>
          </cell>
        </row>
        <row r="16">
          <cell r="C16">
            <v>1882.704</v>
          </cell>
          <cell r="F16">
            <v>0</v>
          </cell>
          <cell r="I16">
            <v>7.218</v>
          </cell>
        </row>
        <row r="17">
          <cell r="F17">
            <v>2.206</v>
          </cell>
          <cell r="I17">
            <v>131.35400000000001</v>
          </cell>
          <cell r="L17">
            <v>15.351000000000001</v>
          </cell>
        </row>
        <row r="18">
          <cell r="C18">
            <v>130.80000000000001</v>
          </cell>
          <cell r="F18">
            <v>534.19200000000001</v>
          </cell>
          <cell r="I18">
            <v>1181.269</v>
          </cell>
          <cell r="L18">
            <v>13.96</v>
          </cell>
        </row>
        <row r="19">
          <cell r="C19">
            <v>11817.877</v>
          </cell>
          <cell r="F19">
            <v>37.778999999999996</v>
          </cell>
        </row>
        <row r="20">
          <cell r="C20">
            <v>3212.8789999999999</v>
          </cell>
          <cell r="F20">
            <v>4616.067</v>
          </cell>
          <cell r="I20">
            <v>2568.6480000000001</v>
          </cell>
          <cell r="L20">
            <v>34.436</v>
          </cell>
        </row>
        <row r="21">
          <cell r="I21">
            <v>67.933000000000007</v>
          </cell>
        </row>
        <row r="22">
          <cell r="F22">
            <v>0.13300000000000001</v>
          </cell>
        </row>
        <row r="23">
          <cell r="C23">
            <v>312.65800000000002</v>
          </cell>
        </row>
        <row r="24">
          <cell r="C24">
            <v>386.93700000000001</v>
          </cell>
          <cell r="I24">
            <v>1.6120000000000001</v>
          </cell>
        </row>
        <row r="25">
          <cell r="F25">
            <v>59.908000000000001</v>
          </cell>
        </row>
        <row r="27">
          <cell r="I27">
            <v>102.655</v>
          </cell>
        </row>
        <row r="28">
          <cell r="F28">
            <v>246.494</v>
          </cell>
        </row>
        <row r="29">
          <cell r="F29">
            <v>119.333</v>
          </cell>
          <cell r="I29">
            <v>50.616</v>
          </cell>
          <cell r="L29">
            <v>3.5630000000000002</v>
          </cell>
        </row>
      </sheetData>
      <sheetData sheetId="11">
        <row r="15">
          <cell r="C15">
            <v>615.6</v>
          </cell>
          <cell r="F15">
            <v>328.51</v>
          </cell>
          <cell r="I15">
            <v>1701.2809999999999</v>
          </cell>
          <cell r="L15">
            <v>144.893</v>
          </cell>
        </row>
        <row r="16">
          <cell r="C16">
            <v>2035.44</v>
          </cell>
          <cell r="F16">
            <v>0</v>
          </cell>
          <cell r="I16">
            <v>7.8310000000000004</v>
          </cell>
        </row>
        <row r="17">
          <cell r="F17">
            <v>2.806</v>
          </cell>
          <cell r="I17">
            <v>170.108</v>
          </cell>
          <cell r="L17">
            <v>17.382000000000001</v>
          </cell>
        </row>
        <row r="18">
          <cell r="C18">
            <v>158.4</v>
          </cell>
          <cell r="F18">
            <v>704.50599999999997</v>
          </cell>
          <cell r="I18">
            <v>1194.1880000000001</v>
          </cell>
          <cell r="L18">
            <v>14.536</v>
          </cell>
        </row>
        <row r="19">
          <cell r="C19">
            <v>12853.957</v>
          </cell>
          <cell r="F19">
            <v>37.486999999999995</v>
          </cell>
        </row>
        <row r="20">
          <cell r="C20">
            <v>3904.1729999999998</v>
          </cell>
          <cell r="F20">
            <v>5732.4059999999999</v>
          </cell>
          <cell r="I20">
            <v>3083.0349999999999</v>
          </cell>
          <cell r="L20">
            <v>47.817999999999998</v>
          </cell>
        </row>
        <row r="21">
          <cell r="I21">
            <v>75.283000000000001</v>
          </cell>
        </row>
        <row r="22">
          <cell r="F22">
            <v>0.215</v>
          </cell>
        </row>
        <row r="23">
          <cell r="C23">
            <v>337.73500000000001</v>
          </cell>
        </row>
        <row r="24">
          <cell r="C24">
            <v>401.68599999999998</v>
          </cell>
          <cell r="I24">
            <v>12.071</v>
          </cell>
        </row>
        <row r="25">
          <cell r="F25">
            <v>81.89</v>
          </cell>
        </row>
        <row r="27">
          <cell r="I27">
            <v>102.39400000000001</v>
          </cell>
        </row>
        <row r="28">
          <cell r="F28">
            <v>289.48099999999999</v>
          </cell>
        </row>
        <row r="29">
          <cell r="F29">
            <v>158.07499999999999</v>
          </cell>
          <cell r="I29">
            <v>62.369</v>
          </cell>
          <cell r="L29">
            <v>3.3530000000000002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abSelected="1" topLeftCell="A16" zoomScale="75" zoomScaleNormal="75" zoomScaleSheetLayoutView="100" workbookViewId="0">
      <selection activeCell="E68" sqref="E68"/>
    </sheetView>
  </sheetViews>
  <sheetFormatPr defaultRowHeight="12.75" x14ac:dyDescent="0.2"/>
  <cols>
    <col min="1" max="1" width="4" style="11" customWidth="1"/>
    <col min="2" max="2" width="39.140625" style="9" customWidth="1"/>
    <col min="3" max="3" width="15.5703125" style="9" bestFit="1" customWidth="1"/>
    <col min="4" max="4" width="15.28515625" style="9" bestFit="1" customWidth="1"/>
    <col min="5" max="5" width="15.28515625" style="9" customWidth="1"/>
    <col min="6" max="6" width="14.28515625" style="9" customWidth="1"/>
    <col min="7" max="7" width="12" style="9" customWidth="1"/>
    <col min="8" max="8" width="21" style="2" customWidth="1"/>
    <col min="9" max="9" width="11.140625" style="2" customWidth="1"/>
    <col min="10" max="10" width="10.140625" style="2" bestFit="1" customWidth="1"/>
    <col min="11" max="16384" width="9.140625" style="2"/>
  </cols>
  <sheetData>
    <row r="1" spans="1:10" x14ac:dyDescent="0.2">
      <c r="A1" s="38" t="s">
        <v>42</v>
      </c>
      <c r="B1" s="38"/>
      <c r="C1" s="38"/>
      <c r="D1" s="38"/>
      <c r="E1" s="38"/>
      <c r="F1" s="38"/>
      <c r="G1" s="38"/>
    </row>
    <row r="2" spans="1:10" x14ac:dyDescent="0.2">
      <c r="A2" s="3"/>
      <c r="B2" s="4"/>
      <c r="C2" s="4"/>
      <c r="D2" s="4"/>
      <c r="E2" s="5"/>
      <c r="F2" s="5"/>
      <c r="G2" s="5"/>
    </row>
    <row r="3" spans="1:10" s="6" customFormat="1" x14ac:dyDescent="0.2">
      <c r="A3" s="39" t="s">
        <v>0</v>
      </c>
      <c r="B3" s="39" t="s">
        <v>1</v>
      </c>
      <c r="C3" s="40" t="s">
        <v>2</v>
      </c>
      <c r="D3" s="40" t="s">
        <v>3</v>
      </c>
      <c r="E3" s="40" t="s">
        <v>4</v>
      </c>
      <c r="F3" s="40" t="s">
        <v>5</v>
      </c>
      <c r="G3" s="40" t="s">
        <v>6</v>
      </c>
    </row>
    <row r="4" spans="1:10" s="6" customFormat="1" x14ac:dyDescent="0.2">
      <c r="A4" s="39"/>
      <c r="B4" s="39"/>
      <c r="C4" s="40"/>
      <c r="D4" s="40"/>
      <c r="E4" s="40"/>
      <c r="F4" s="40"/>
      <c r="G4" s="40"/>
    </row>
    <row r="5" spans="1:10" x14ac:dyDescent="0.2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</row>
    <row r="6" spans="1:10" ht="25.5" customHeight="1" x14ac:dyDescent="0.2">
      <c r="A6" s="8" t="s">
        <v>8</v>
      </c>
      <c r="B6" s="35" t="s">
        <v>13</v>
      </c>
      <c r="C6" s="35"/>
      <c r="D6" s="35"/>
      <c r="E6" s="35"/>
      <c r="F6" s="35"/>
      <c r="G6" s="35"/>
    </row>
    <row r="7" spans="1:10" x14ac:dyDescent="0.2">
      <c r="A7" s="10"/>
      <c r="B7" s="16" t="s">
        <v>10</v>
      </c>
      <c r="C7" s="19">
        <f>D7+E7+F7+G7</f>
        <v>347305.67629999993</v>
      </c>
      <c r="D7" s="19">
        <f>D10+D58</f>
        <v>209510.40399999998</v>
      </c>
      <c r="E7" s="19">
        <f t="shared" ref="E7:G7" si="0">E10+E58</f>
        <v>75491.329100000003</v>
      </c>
      <c r="F7" s="19">
        <f t="shared" si="0"/>
        <v>60467.994700000003</v>
      </c>
      <c r="G7" s="19">
        <f t="shared" si="0"/>
        <v>1835.9485</v>
      </c>
    </row>
    <row r="8" spans="1:10" x14ac:dyDescent="0.2">
      <c r="A8" s="10"/>
      <c r="B8" s="16" t="s">
        <v>11</v>
      </c>
      <c r="C8" s="19">
        <f>D8+E8+F8+G8</f>
        <v>39.947069646741383</v>
      </c>
      <c r="D8" s="19">
        <f>D56+D59</f>
        <v>24.013381735159815</v>
      </c>
      <c r="E8" s="19">
        <f t="shared" ref="E8:G8" si="1">E56+E59</f>
        <v>8.6360017808219176</v>
      </c>
      <c r="F8" s="19">
        <f t="shared" si="1"/>
        <v>7.077754858032379</v>
      </c>
      <c r="G8" s="19">
        <f t="shared" si="1"/>
        <v>0.21993127272727273</v>
      </c>
    </row>
    <row r="9" spans="1:10" ht="25.5" customHeight="1" x14ac:dyDescent="0.2">
      <c r="A9" s="8" t="s">
        <v>9</v>
      </c>
      <c r="B9" s="36" t="s">
        <v>14</v>
      </c>
      <c r="C9" s="36"/>
      <c r="D9" s="36"/>
      <c r="E9" s="36"/>
      <c r="F9" s="36"/>
      <c r="G9" s="36"/>
    </row>
    <row r="10" spans="1:10" s="6" customFormat="1" x14ac:dyDescent="0.2">
      <c r="A10" s="8"/>
      <c r="B10" s="17" t="s">
        <v>10</v>
      </c>
      <c r="C10" s="21">
        <f>D10+E10+F10+G10</f>
        <v>331570.25299999997</v>
      </c>
      <c r="D10" s="21">
        <f>D11+D20</f>
        <v>200605.59199999998</v>
      </c>
      <c r="E10" s="21">
        <f t="shared" ref="E10:G10" si="2">E11+E20</f>
        <v>71764.366000000009</v>
      </c>
      <c r="F10" s="21">
        <f t="shared" si="2"/>
        <v>57433.573000000004</v>
      </c>
      <c r="G10" s="21">
        <f t="shared" si="2"/>
        <v>1766.722</v>
      </c>
      <c r="H10" s="2"/>
      <c r="I10" s="25"/>
    </row>
    <row r="11" spans="1:10" s="6" customFormat="1" x14ac:dyDescent="0.2">
      <c r="A11" s="8"/>
      <c r="B11" s="17" t="s">
        <v>17</v>
      </c>
      <c r="C11" s="21">
        <f>D11+E11+F11+G11</f>
        <v>76325.60100000001</v>
      </c>
      <c r="D11" s="21">
        <f>D12+D13+D16+D17+D18+D19</f>
        <v>36092.484000000004</v>
      </c>
      <c r="E11" s="21">
        <f t="shared" ref="E11:G11" si="3">E12+E13+E16+E17+E18+E19</f>
        <v>9773.1240000000016</v>
      </c>
      <c r="F11" s="21">
        <f t="shared" si="3"/>
        <v>29019.043000000005</v>
      </c>
      <c r="G11" s="21">
        <f t="shared" si="3"/>
        <v>1440.95</v>
      </c>
      <c r="I11" s="25"/>
      <c r="J11" s="25"/>
    </row>
    <row r="12" spans="1:10" x14ac:dyDescent="0.2">
      <c r="A12" s="10"/>
      <c r="B12" s="18" t="s">
        <v>36</v>
      </c>
      <c r="C12" s="22">
        <f>D12+E12+F12+G12</f>
        <v>20100.573</v>
      </c>
      <c r="D12" s="22">
        <f>[1]Январь!$C$18+'[1]Февраль '!$C$18+[1]Март!$C$18+'[1]Апрель '!$C$18+[1]Май!$C$18+[1]Июнь!$C$18+'[1]Июль '!$C$18+[1]Август!$C$18+[1]Сентябрь!$C$18+[1]Октябрь!$C$18+[1]Ноябрь!$C$18+[1]Декабрь!$C$18</f>
        <v>1648.8</v>
      </c>
      <c r="E12" s="22">
        <f>[1]Январь!$F$18+'[1]Февраль '!$F$18+[1]Март!$F$18+'[1]Апрель '!$F$18+[1]Май!$F$18+[1]Июнь!$F$18+'[1]Июль '!$F$18+[1]Август!$F$18+[1]Сентябрь!$F$18+[1]Октябрь!$F$18+[1]Ноябрь!$F$18+[1]Декабрь!$F$18</f>
        <v>6518.5570000000007</v>
      </c>
      <c r="F12" s="22">
        <f>[1]Январь!$I$18+'[1]Февраль '!$I$18+[1]Март!$I$18+'[1]Апрель '!$I$18+[1]Май!$I$18+[1]Июнь!$I$18+'[1]Июль '!$I$18+[1]Август!$I$18+[1]Сентябрь!$I$18+[1]Октябрь!$I$18+[1]Ноябрь!$I$18+[1]Декабрь!$I$18</f>
        <v>11814.384000000002</v>
      </c>
      <c r="G12" s="22">
        <f>[1]Январь!$L$18+'[1]Февраль '!$L$18+[1]Март!$L$18+'[1]Апрель '!$L$18+[1]Май!$L$18+[1]Июнь!$L$18+'[1]Июль '!$L$18+[1]Август!$L$18+[1]Сентябрь!$L$18+[1]Октябрь!$L$18+[1]Ноябрь!$L$18+[1]Декабрь!$L$18</f>
        <v>118.83199999999999</v>
      </c>
      <c r="H12" s="6"/>
      <c r="I12" s="26"/>
      <c r="J12" s="26"/>
    </row>
    <row r="13" spans="1:10" x14ac:dyDescent="0.2">
      <c r="A13" s="10"/>
      <c r="B13" s="18" t="s">
        <v>26</v>
      </c>
      <c r="C13" s="22">
        <f t="shared" ref="C13:C19" si="4">D13+E13+F13+G13</f>
        <v>2435.7900000000004</v>
      </c>
      <c r="D13" s="22">
        <v>0</v>
      </c>
      <c r="E13" s="22">
        <f>[1]Январь!$F$17+'[1]Февраль '!$F$17+[1]Март!$F$17+'[1]Апрель '!$F$17+[1]Май!$F$17+[1]Июнь!$F$17+'[1]Июль '!$F$17+[1]Август!$F$17+[1]Сентябрь!$F$17+[1]Октябрь!$F$17+[1]Ноябрь!$F$17+[1]Декабрь!$F$17</f>
        <v>194.36199999999999</v>
      </c>
      <c r="F13" s="22">
        <f>[1]Январь!$I$17+'[1]Февраль '!$I$17+[1]Март!$I$17+'[1]Апрель '!$I$17+[1]Май!$I$17+[1]Июнь!$I$17+'[1]Июль '!$I$17+[1]Август!$I$17+[1]Сентябрь!$I$17+[1]Октябрь!$I$17+[1]Ноябрь!$I$17+[1]Декабрь!$I$17</f>
        <v>2099.6860000000001</v>
      </c>
      <c r="G13" s="22">
        <f>[1]Январь!$L$17+'[1]Февраль '!$L$17+[1]Март!$L$17+'[1]Апрель '!$L$17+[1]Май!$L$17+[1]Июнь!$L$17+'[1]Июль '!$L$17+[1]Август!$L$17+[1]Сентябрь!$L$17+[1]Октябрь!$L$17+[1]Ноябрь!$L$17+[1]Декабрь!$L$17</f>
        <v>141.74200000000002</v>
      </c>
      <c r="J13" s="26"/>
    </row>
    <row r="14" spans="1:10" s="30" customFormat="1" ht="12" x14ac:dyDescent="0.2">
      <c r="A14" s="27"/>
      <c r="B14" s="33" t="s">
        <v>27</v>
      </c>
      <c r="C14" s="24">
        <f t="shared" si="4"/>
        <v>2269.1879999999996</v>
      </c>
      <c r="D14" s="41">
        <v>0</v>
      </c>
      <c r="E14" s="41">
        <v>194.36200000000002</v>
      </c>
      <c r="F14" s="41">
        <v>1964.347</v>
      </c>
      <c r="G14" s="41">
        <v>110.47900000000001</v>
      </c>
      <c r="J14" s="31"/>
    </row>
    <row r="15" spans="1:10" s="30" customFormat="1" ht="12" x14ac:dyDescent="0.2">
      <c r="A15" s="27"/>
      <c r="B15" s="33" t="s">
        <v>28</v>
      </c>
      <c r="C15" s="24">
        <f t="shared" si="4"/>
        <v>166.602</v>
      </c>
      <c r="D15" s="41">
        <v>0</v>
      </c>
      <c r="E15" s="41">
        <v>0</v>
      </c>
      <c r="F15" s="41">
        <v>135.339</v>
      </c>
      <c r="G15" s="41">
        <v>31.262999999999998</v>
      </c>
      <c r="J15" s="31"/>
    </row>
    <row r="16" spans="1:10" x14ac:dyDescent="0.2">
      <c r="A16" s="10"/>
      <c r="B16" s="18" t="s">
        <v>20</v>
      </c>
      <c r="C16" s="22">
        <f t="shared" si="4"/>
        <v>157.09100000000001</v>
      </c>
      <c r="D16" s="22">
        <v>0</v>
      </c>
      <c r="E16" s="22">
        <v>0</v>
      </c>
      <c r="F16" s="22">
        <f>[1]Январь!$I$21+'[1]Февраль '!$I$21+[1]Март!$I$21+'[1]Апрель '!$I$21+[1]Май!$I$21+[1]Июнь!$I$21+'[1]Июль '!$I$21+[1]Август!$I$21+[1]Сентябрь!$I$21+[1]Октябрь!$I$21+[1]Ноябрь!$I$21+[1]Декабрь!$I$21</f>
        <v>157.09100000000001</v>
      </c>
      <c r="G16" s="22">
        <v>0</v>
      </c>
    </row>
    <row r="17" spans="1:10" x14ac:dyDescent="0.2">
      <c r="A17" s="10"/>
      <c r="B17" s="18" t="s">
        <v>29</v>
      </c>
      <c r="C17" s="22">
        <f t="shared" si="4"/>
        <v>4375.9719999999998</v>
      </c>
      <c r="D17" s="22">
        <f>[1]Январь!$C$24+'[1]Февраль '!$C$24+[1]Март!$C$24+'[1]Апрель '!$C$24+[1]Май!$C$24+[1]Июнь!$C$24+'[1]Июль '!$C$24+[1]Август!$C$24+[1]Сентябрь!$C$24+[1]Октябрь!$C$24+[1]Ноябрь!$C$24+[1]Декабрь!$C$24</f>
        <v>4329.8389999999999</v>
      </c>
      <c r="E17" s="22">
        <v>0</v>
      </c>
      <c r="F17" s="22">
        <f>[1]Январь!$I$24+'[1]Февраль '!$I$24+[1]Март!$I$24+'[1]Апрель '!$I$24+[1]Май!$I$24+[1]Июнь!$I$24+'[1]Июль '!$I$24+[1]Август!$I$24+[1]Сентябрь!$I$24+[1]Октябрь!$I$24+[1]Ноябрь!$I$24+[1]Декабрь!$I$24</f>
        <v>46.133000000000003</v>
      </c>
      <c r="G17" s="22">
        <v>0</v>
      </c>
    </row>
    <row r="18" spans="1:10" x14ac:dyDescent="0.2">
      <c r="A18" s="10"/>
      <c r="B18" s="18" t="s">
        <v>30</v>
      </c>
      <c r="C18" s="22">
        <f t="shared" si="4"/>
        <v>48819.347999999998</v>
      </c>
      <c r="D18" s="24">
        <f>[1]Январь!$C$15+[1]Январь!$C$16+'[1]Февраль '!$C$15+'[1]Февраль '!$C$16+[1]Март!$C$15+[1]Март!$C$16+'[1]Апрель '!$C$15+'[1]Апрель '!$C$16+[1]Май!$C$15+[1]Май!$C$16+[1]Июнь!$C$15+[1]Июнь!$C$16+'[1]Июль '!$C$15+'[1]Июль '!$C$16+[1]Август!$C$15+[1]Август!$C$16+[1]Сентябрь!$C$15+[1]Сентябрь!$C$16+[1]Октябрь!$C$15+[1]Октябрь!$C$16+[1]Ноябрь!$C$15+[1]Ноябрь!$C$16+[1]Декабрь!$C$15+[1]Декабрь!$C$16</f>
        <v>30113.845000000001</v>
      </c>
      <c r="E18" s="24">
        <f>[1]Январь!$F$15+[1]Январь!$F$16+'[1]Февраль '!$F$15+'[1]Февраль '!$F$16+[1]Март!$F$15+[1]Март!$F$16+'[1]Апрель '!$F$15+'[1]Апрель '!$F$16+[1]Май!$F$15+[1]Май!$F$16+[1]Июнь!$F$15+[1]Июнь!$F$16+'[1]Июль '!$F$15+'[1]Июль '!$F$16+[1]Август!$F$15+[1]Август!$F$16+[1]Сентябрь!$F$15+[1]Сентябрь!$F$16+[1]Октябрь!$F$15+[1]Октябрь!$F$16+[1]Ноябрь!$F$15+[1]Ноябрь!$F$16+[1]Декабрь!$F$15+[1]Декабрь!$F$16</f>
        <v>2623.3780000000006</v>
      </c>
      <c r="F18" s="24">
        <f>[1]Январь!$I$15+[1]Январь!$I$16+'[1]Февраль '!$I$15+'[1]Февраль '!$I$16+[1]Март!$I$15+[1]Март!$I$16+'[1]Апрель '!$I$15+'[1]Апрель '!$I$16+[1]Май!$I$15+[1]Май!$I$16+[1]Июнь!$I$15+[1]Июнь!$I$16+'[1]Июль '!$I$15+'[1]Июль '!$I$16+[1]Август!$I$15+[1]Август!$I$16+[1]Сентябрь!$I$15+[1]Сентябрь!$I$16+[1]Октябрь!$I$15+[1]Октябрь!$I$16+[1]Ноябрь!$I$15+[1]Ноябрь!$I$16+[1]Декабрь!$I$15+[1]Декабрь!$I$16</f>
        <v>14901.749000000002</v>
      </c>
      <c r="G18" s="24">
        <f>[1]Январь!$L$15+[1]Январь!$L$16+'[1]Февраль '!$L$15+'[1]Февраль '!$L$16+[1]Март!$L$15+'[1]Апрель '!$L$15+[1]Май!$L$15+[1]Июнь!$L$15+'[1]Июль '!$L$15+[1]Август!$L$15+[1]Сентябрь!$L$15+[1]Октябрь!$L$15+[1]Ноябрь!$L$15+[1]Декабрь!$L$15</f>
        <v>1180.376</v>
      </c>
    </row>
    <row r="19" spans="1:10" x14ac:dyDescent="0.2">
      <c r="A19" s="10"/>
      <c r="B19" s="18" t="s">
        <v>34</v>
      </c>
      <c r="C19" s="22">
        <f t="shared" si="4"/>
        <v>436.827</v>
      </c>
      <c r="D19" s="24">
        <v>0</v>
      </c>
      <c r="E19" s="24">
        <f>[1]Январь!$F$25+'[1]Февраль '!$F$25+[1]Март!$F$25+'[1]Апрель '!$F$25+[1]Май!$F$25+[1]Июнь!$F$25+'[1]Июль '!$F$25+[1]Август!$F$25+[1]Сентябрь!$F$25+[1]Октябрь!$F$25+[1]Ноябрь!$F$25+[1]Декабрь!$F$25</f>
        <v>436.827</v>
      </c>
      <c r="F19" s="24">
        <v>0</v>
      </c>
      <c r="G19" s="24">
        <v>0</v>
      </c>
    </row>
    <row r="20" spans="1:10" x14ac:dyDescent="0.2">
      <c r="A20" s="10"/>
      <c r="B20" s="17" t="s">
        <v>18</v>
      </c>
      <c r="C20" s="21">
        <f>D20+E20+F20+G20</f>
        <v>255244.65199999997</v>
      </c>
      <c r="D20" s="23">
        <f>SUM(D21:D30)</f>
        <v>164513.10799999998</v>
      </c>
      <c r="E20" s="23">
        <f t="shared" ref="E20:G20" si="5">SUM(E21:E30)</f>
        <v>61991.242000000006</v>
      </c>
      <c r="F20" s="23">
        <f t="shared" si="5"/>
        <v>28414.530000000002</v>
      </c>
      <c r="G20" s="23">
        <f t="shared" si="5"/>
        <v>325.77199999999999</v>
      </c>
    </row>
    <row r="21" spans="1:10" x14ac:dyDescent="0.2">
      <c r="A21" s="10"/>
      <c r="B21" s="18" t="s">
        <v>37</v>
      </c>
      <c r="C21" s="22">
        <f>D21+E21+F21+G21</f>
        <v>0</v>
      </c>
      <c r="D21" s="22">
        <v>0</v>
      </c>
      <c r="E21" s="22">
        <v>0</v>
      </c>
      <c r="F21" s="22">
        <v>0</v>
      </c>
      <c r="G21" s="22">
        <v>0</v>
      </c>
    </row>
    <row r="22" spans="1:10" x14ac:dyDescent="0.2">
      <c r="A22" s="10"/>
      <c r="B22" s="32" t="s">
        <v>38</v>
      </c>
      <c r="C22" s="22">
        <f t="shared" ref="C22:C30" si="6">D22+E22+F22+G22</f>
        <v>116217.90600000002</v>
      </c>
      <c r="D22" s="24">
        <f>[1]Январь!$C$20+'[1]Февраль '!$C$20+[1]Март!$C$20+'[1]Апрель '!$C$20+[1]Май!$C$20+[1]Июнь!$C$20+'[1]Июль '!$C$20+[1]Август!$C$20+[1]Сентябрь!$C$20+[1]Октябрь!$C$20+[1]Ноябрь!$C$20+[1]Декабрь!$C$20</f>
        <v>32703.411000000004</v>
      </c>
      <c r="E22" s="24">
        <f>[1]Январь!$F$20+'[1]Февраль '!$F$20+[1]Март!$F$20+'[1]Апрель '!$F$20+[1]Май!$F$20+[1]Июнь!$F$20+'[1]Июль '!$F$20+[1]Август!$F$20+[1]Сентябрь!$F$20+[1]Октябрь!$F$20+[1]Ноябрь!$F$20+[1]Декабрь!$F$20</f>
        <v>56497.81900000001</v>
      </c>
      <c r="F22" s="24">
        <f>[1]Январь!$I$20+'[1]Февраль '!$I$20+[1]Март!$I$20+'[1]Апрель '!$I$20+[1]Май!$I$20+[1]Июнь!$I$20+'[1]Июль '!$I$20+[1]Август!$I$20+[1]Сентябрь!$I$20+[1]Октябрь!$I$20+[1]Ноябрь!$I$20+[1]Декабрь!$I$20</f>
        <v>26727.417000000001</v>
      </c>
      <c r="G22" s="24">
        <f>[1]Январь!$L$20+'[1]Февраль '!$L$20+[1]Март!$L$20+'[1]Апрель '!$L$20+[1]Май!$L$20+[1]Июнь!$L$20+'[1]Июль '!$L$20+[1]Август!$L$20+[1]Сентябрь!$L$20+[1]Октябрь!$L$20+[1]Ноябрь!$L$20+[1]Декабрь!$L$20</f>
        <v>289.25900000000001</v>
      </c>
    </row>
    <row r="23" spans="1:10" x14ac:dyDescent="0.2">
      <c r="A23" s="10"/>
      <c r="B23" s="18" t="s">
        <v>40</v>
      </c>
      <c r="C23" s="22">
        <f t="shared" si="6"/>
        <v>1672.8239999999998</v>
      </c>
      <c r="D23" s="22">
        <v>0</v>
      </c>
      <c r="E23" s="22">
        <f>[1]Январь!$F$29+'[1]Февраль '!$F$29+[1]Март!$F$29+'[1]Апрель '!$F$29+[1]Май!$F$29+[1]Июнь!$F$29+'[1]Июль '!$F$29+[1]Август!$F$29+[1]Сентябрь!$F$29+[1]Октябрь!$F$29+[1]Ноябрь!$F$29+[1]Декабрь!$F$29</f>
        <v>1075.8779999999999</v>
      </c>
      <c r="F23" s="22">
        <f>[1]Январь!$I$29+'[1]Февраль '!$I$29+[1]Март!$I$29+'[1]Апрель '!$I$29+[1]Май!$I$29+[1]Июнь!$I$29+'[1]Июль '!$I$29+[1]Август!$I$29+[1]Сентябрь!$I$29+[1]Октябрь!$I$29+[1]Ноябрь!$I$29+[1]Декабрь!$I$29</f>
        <v>560.43299999999999</v>
      </c>
      <c r="G23" s="22">
        <f>[1]Январь!$L$29+'[1]Февраль '!$L$29+[1]Март!$L$29+'[1]Апрель '!$L$29+[1]Май!$L$29+[1]Июнь!$L$29+'[1]Июль '!$L$29+[1]Август!$L$29+[1]Сентябрь!$L$29+[1]Октябрь!$L$29+[1]Ноябрь!$L$29+[1]Декабрь!$L$29</f>
        <v>36.512999999999998</v>
      </c>
    </row>
    <row r="24" spans="1:10" x14ac:dyDescent="0.2">
      <c r="A24" s="10"/>
      <c r="B24" s="32" t="s">
        <v>35</v>
      </c>
      <c r="C24" s="22">
        <f t="shared" si="6"/>
        <v>0</v>
      </c>
      <c r="D24" s="24">
        <v>0</v>
      </c>
      <c r="E24" s="24">
        <v>0</v>
      </c>
      <c r="F24" s="24">
        <v>0</v>
      </c>
      <c r="G24" s="24">
        <v>0</v>
      </c>
    </row>
    <row r="25" spans="1:10" x14ac:dyDescent="0.2">
      <c r="A25" s="10"/>
      <c r="B25" s="18" t="s">
        <v>39</v>
      </c>
      <c r="C25" s="22">
        <f t="shared" si="6"/>
        <v>128794.26099999997</v>
      </c>
      <c r="D25" s="22">
        <f>[1]Январь!$C$19+'[1]Февраль '!$C$19+[1]Март!$C$19+'[1]Апрель '!$C$19+[1]Май!$C$19+[1]Июнь!$C$19+'[1]Июль '!$C$19+[1]Август!$C$19+[1]Сентябрь!$C$19+[1]Октябрь!$C$19+[1]Ноябрь!$C$19+[1]Декабрь!$C$19</f>
        <v>128394.97499999998</v>
      </c>
      <c r="E25" s="22">
        <f>[1]Январь!$F$19+'[1]Февраль '!$F$19+[1]Март!$F$19+'[1]Апрель '!$F$19+[1]Май!$F$19+[1]Июнь!$F$19+'[1]Июль '!$F$19+[1]Август!$F$19+[1]Сентябрь!$F$19+[1]Октябрь!$F$19+[1]Ноябрь!$F$19+[1]Декабрь!$F$19</f>
        <v>399.28599999999994</v>
      </c>
      <c r="F25" s="22">
        <v>0</v>
      </c>
      <c r="G25" s="22">
        <v>0</v>
      </c>
    </row>
    <row r="26" spans="1:10" x14ac:dyDescent="0.2">
      <c r="A26" s="10"/>
      <c r="B26" s="18" t="s">
        <v>31</v>
      </c>
      <c r="C26" s="22">
        <f t="shared" si="6"/>
        <v>1126.68</v>
      </c>
      <c r="D26" s="24">
        <v>0</v>
      </c>
      <c r="E26" s="24">
        <v>0</v>
      </c>
      <c r="F26" s="24">
        <f>[1]Январь!$I$27+'[1]Февраль '!$I$27+[1]Март!$I$27+'[1]Апрель '!$I$27+[1]Май!$I$27+[1]Июнь!$I$27+'[1]Июль '!$I$27+[1]Август!$I$27+[1]Сентябрь!$I$27+[1]Октябрь!$I$27+[1]Ноябрь!$I$27+[1]Декабрь!$I$27</f>
        <v>1126.68</v>
      </c>
      <c r="G26" s="24">
        <v>0</v>
      </c>
    </row>
    <row r="27" spans="1:10" x14ac:dyDescent="0.2">
      <c r="A27" s="10"/>
      <c r="B27" s="18" t="s">
        <v>16</v>
      </c>
      <c r="C27" s="22">
        <f t="shared" si="6"/>
        <v>1.1370000000000002</v>
      </c>
      <c r="D27" s="22">
        <v>0</v>
      </c>
      <c r="E27" s="22">
        <f>[1]Январь!$F$22+'[1]Февраль '!$F$22+[1]Март!$F$22+'[1]Апрель '!$F$22+[1]Май!$F$22+[1]Июнь!$F$22+'[1]Июль '!$F$22+[1]Август!$F$22+[1]Сентябрь!$F$22+[1]Октябрь!$F$22+[1]Ноябрь!$F$22+[1]Декабрь!$F$22</f>
        <v>1.1370000000000002</v>
      </c>
      <c r="F27" s="22">
        <v>0</v>
      </c>
      <c r="G27" s="22">
        <v>0</v>
      </c>
    </row>
    <row r="28" spans="1:10" x14ac:dyDescent="0.2">
      <c r="A28" s="10"/>
      <c r="B28" s="18" t="s">
        <v>43</v>
      </c>
      <c r="C28" s="22">
        <f t="shared" si="6"/>
        <v>3414.7219999999998</v>
      </c>
      <c r="D28" s="24">
        <f>[1]Январь!$C$23+'[1]Февраль '!$C$23+[1]Март!$C$23+'[1]Апрель '!$C$23+[1]Май!$C$23+[1]Июнь!$C$23+'[1]Июль '!$C$23+[1]Август!$C$23+[1]Сентябрь!$C$23+[1]Октябрь!$C$23+[1]Ноябрь!$C$23+[1]Декабрь!$C$23</f>
        <v>3414.7219999999998</v>
      </c>
      <c r="E28" s="24">
        <v>0</v>
      </c>
      <c r="F28" s="24">
        <v>0</v>
      </c>
      <c r="G28" s="24">
        <v>0</v>
      </c>
    </row>
    <row r="29" spans="1:10" x14ac:dyDescent="0.2">
      <c r="A29" s="10"/>
      <c r="B29" s="18" t="s">
        <v>33</v>
      </c>
      <c r="C29" s="22">
        <f t="shared" si="6"/>
        <v>351.613</v>
      </c>
      <c r="D29" s="22">
        <v>0</v>
      </c>
      <c r="E29" s="22">
        <f>'[1]Июль '!$F$26+[1]Август!$F$26+[1]Сентябрь!$F$26+[1]Октябрь!$F$26</f>
        <v>351.613</v>
      </c>
      <c r="F29" s="22">
        <v>0</v>
      </c>
      <c r="G29" s="22">
        <v>0</v>
      </c>
    </row>
    <row r="30" spans="1:10" ht="15" customHeight="1" x14ac:dyDescent="0.2">
      <c r="A30" s="10"/>
      <c r="B30" s="18" t="s">
        <v>41</v>
      </c>
      <c r="C30" s="22">
        <f t="shared" si="6"/>
        <v>3665.5089999999991</v>
      </c>
      <c r="D30" s="24">
        <v>0</v>
      </c>
      <c r="E30" s="24">
        <f>[1]Январь!$F$28+'[1]Февраль '!$F$28+[1]Март!$F$28+'[1]Апрель '!$F$28+[1]Май!$F$28+[1]Июнь!$F$28+'[1]Июль '!$F$28+[1]Август!$F$28+[1]Сентябрь!$F$28+[1]Октябрь!$F$28+[1]Ноябрь!$F$28+[1]Декабрь!$F$28</f>
        <v>3665.5089999999991</v>
      </c>
      <c r="F30" s="24">
        <v>0</v>
      </c>
      <c r="G30" s="24">
        <v>0</v>
      </c>
    </row>
    <row r="31" spans="1:10" x14ac:dyDescent="0.2">
      <c r="A31" s="10"/>
      <c r="B31" s="18"/>
      <c r="C31" s="19"/>
      <c r="D31" s="19"/>
      <c r="E31" s="19"/>
      <c r="F31" s="19"/>
      <c r="G31" s="19"/>
    </row>
    <row r="32" spans="1:10" s="6" customFormat="1" x14ac:dyDescent="0.2">
      <c r="A32" s="8"/>
      <c r="B32" s="17" t="s">
        <v>11</v>
      </c>
      <c r="C32" s="21">
        <f>D32+E32+F32+G32</f>
        <v>37.979959646741385</v>
      </c>
      <c r="D32" s="21">
        <f>D33+D42</f>
        <v>22.900181735159816</v>
      </c>
      <c r="E32" s="21">
        <f t="shared" ref="E32:G32" si="7">E33+E42</f>
        <v>8.1700917808219184</v>
      </c>
      <c r="F32" s="21">
        <f t="shared" si="7"/>
        <v>6.698414858032379</v>
      </c>
      <c r="G32" s="21">
        <f t="shared" si="7"/>
        <v>0.21127127272727272</v>
      </c>
      <c r="I32" s="2"/>
      <c r="J32" s="25"/>
    </row>
    <row r="33" spans="1:11" s="6" customFormat="1" x14ac:dyDescent="0.2">
      <c r="A33" s="8"/>
      <c r="B33" s="17" t="s">
        <v>17</v>
      </c>
      <c r="C33" s="21">
        <f>D33+E33+F33+G33</f>
        <v>8.8424422951432149</v>
      </c>
      <c r="D33" s="21">
        <f>D34+D35+D38+D39+D40+D41</f>
        <v>4.1201465753424662</v>
      </c>
      <c r="E33" s="21">
        <f>E34+E35+E38+E39+E40+E41</f>
        <v>1.09346598173516</v>
      </c>
      <c r="F33" s="21">
        <f>F34+F35+F38+F39+F40+F41</f>
        <v>3.4547470498132009</v>
      </c>
      <c r="G33" s="21">
        <f>G34+G35+G38+G39+G40+G41</f>
        <v>0.17408268825238687</v>
      </c>
      <c r="I33" s="26"/>
      <c r="J33" s="25"/>
    </row>
    <row r="34" spans="1:11" x14ac:dyDescent="0.2">
      <c r="A34" s="10"/>
      <c r="B34" s="18" t="s">
        <v>36</v>
      </c>
      <c r="C34" s="22">
        <f t="shared" ref="C34:C52" si="8">D34+E34+F34+G34</f>
        <v>2.29458595890411</v>
      </c>
      <c r="D34" s="34">
        <f>D12/8760</f>
        <v>0.18821917808219177</v>
      </c>
      <c r="E34" s="34">
        <f t="shared" ref="E34:G34" si="9">E12/8760</f>
        <v>0.74412751141552524</v>
      </c>
      <c r="F34" s="34">
        <f t="shared" si="9"/>
        <v>1.3486739726027399</v>
      </c>
      <c r="G34" s="34">
        <f t="shared" si="9"/>
        <v>1.3565296803652968E-2</v>
      </c>
      <c r="I34" s="31"/>
      <c r="J34" s="26"/>
    </row>
    <row r="35" spans="1:11" x14ac:dyDescent="0.2">
      <c r="A35" s="10"/>
      <c r="B35" s="18" t="s">
        <v>26</v>
      </c>
      <c r="C35" s="22">
        <f t="shared" si="8"/>
        <v>0.40753236363636364</v>
      </c>
      <c r="D35" s="19">
        <f t="shared" ref="D35:G35" si="10">D36+D37</f>
        <v>0</v>
      </c>
      <c r="E35" s="19">
        <f t="shared" si="10"/>
        <v>0</v>
      </c>
      <c r="F35" s="19">
        <f t="shared" si="10"/>
        <v>0.38176109090909088</v>
      </c>
      <c r="G35" s="19">
        <f t="shared" si="10"/>
        <v>2.5771272727272729E-2</v>
      </c>
      <c r="H35" s="26"/>
      <c r="I35" s="31"/>
      <c r="J35" s="26"/>
      <c r="K35" s="26"/>
    </row>
    <row r="36" spans="1:11" s="30" customFormat="1" ht="12" x14ac:dyDescent="0.2">
      <c r="A36" s="27"/>
      <c r="B36" s="28" t="s">
        <v>27</v>
      </c>
      <c r="C36" s="22">
        <f t="shared" si="8"/>
        <v>0.37724109090909086</v>
      </c>
      <c r="D36" s="29">
        <v>0</v>
      </c>
      <c r="E36" s="29">
        <v>0</v>
      </c>
      <c r="F36" s="29">
        <f>F14/5500</f>
        <v>0.35715399999999997</v>
      </c>
      <c r="G36" s="29">
        <f>G14/5500</f>
        <v>2.0087090909090912E-2</v>
      </c>
      <c r="I36" s="31"/>
    </row>
    <row r="37" spans="1:11" s="30" customFormat="1" ht="12" x14ac:dyDescent="0.2">
      <c r="A37" s="27"/>
      <c r="B37" s="28" t="s">
        <v>28</v>
      </c>
      <c r="C37" s="22">
        <f t="shared" si="8"/>
        <v>3.0291272727272726E-2</v>
      </c>
      <c r="D37" s="29">
        <v>0</v>
      </c>
      <c r="E37" s="29">
        <v>0</v>
      </c>
      <c r="F37" s="29">
        <f>F15/5500</f>
        <v>2.4607090909090908E-2</v>
      </c>
      <c r="G37" s="29">
        <f>G15/5500</f>
        <v>5.6841818181818183E-3</v>
      </c>
    </row>
    <row r="38" spans="1:11" x14ac:dyDescent="0.2">
      <c r="A38" s="10"/>
      <c r="B38" s="18" t="s">
        <v>20</v>
      </c>
      <c r="C38" s="22">
        <f t="shared" si="8"/>
        <v>1.7932762557077625E-2</v>
      </c>
      <c r="D38" s="19">
        <f>D16/8760</f>
        <v>0</v>
      </c>
      <c r="E38" s="19">
        <f t="shared" ref="E38:G38" si="11">E16/8760</f>
        <v>0</v>
      </c>
      <c r="F38" s="19">
        <f>F16/8760</f>
        <v>1.7932762557077625E-2</v>
      </c>
      <c r="G38" s="19">
        <f t="shared" si="11"/>
        <v>0</v>
      </c>
    </row>
    <row r="39" spans="1:11" x14ac:dyDescent="0.2">
      <c r="A39" s="10"/>
      <c r="B39" s="18" t="s">
        <v>29</v>
      </c>
      <c r="C39" s="22">
        <f t="shared" si="8"/>
        <v>0.49954018264840178</v>
      </c>
      <c r="D39" s="19">
        <f t="shared" ref="D39:G39" si="12">D17/8760</f>
        <v>0.49427385844748856</v>
      </c>
      <c r="E39" s="19">
        <f t="shared" si="12"/>
        <v>0</v>
      </c>
      <c r="F39" s="19">
        <f t="shared" si="12"/>
        <v>5.266324200913242E-3</v>
      </c>
      <c r="G39" s="19">
        <f t="shared" si="12"/>
        <v>0</v>
      </c>
    </row>
    <row r="40" spans="1:11" x14ac:dyDescent="0.2">
      <c r="A40" s="10"/>
      <c r="B40" s="18" t="s">
        <v>30</v>
      </c>
      <c r="C40" s="22">
        <f t="shared" si="8"/>
        <v>5.5729849315068494</v>
      </c>
      <c r="D40" s="19">
        <f t="shared" ref="D40:G40" si="13">D18/8760</f>
        <v>3.4376535388127856</v>
      </c>
      <c r="E40" s="19">
        <f t="shared" si="13"/>
        <v>0.29947237442922381</v>
      </c>
      <c r="F40" s="19">
        <f t="shared" si="13"/>
        <v>1.7011128995433791</v>
      </c>
      <c r="G40" s="19">
        <f t="shared" si="13"/>
        <v>0.13474611872146119</v>
      </c>
    </row>
    <row r="41" spans="1:11" x14ac:dyDescent="0.2">
      <c r="A41" s="10"/>
      <c r="B41" s="18" t="s">
        <v>34</v>
      </c>
      <c r="C41" s="22">
        <f t="shared" si="8"/>
        <v>4.9866095890410959E-2</v>
      </c>
      <c r="D41" s="19">
        <f t="shared" ref="D41:G43" si="14">D19/8760</f>
        <v>0</v>
      </c>
      <c r="E41" s="19">
        <f t="shared" si="14"/>
        <v>4.9866095890410959E-2</v>
      </c>
      <c r="F41" s="19">
        <f t="shared" si="14"/>
        <v>0</v>
      </c>
      <c r="G41" s="19">
        <f t="shared" si="14"/>
        <v>0</v>
      </c>
    </row>
    <row r="42" spans="1:11" x14ac:dyDescent="0.2">
      <c r="A42" s="10"/>
      <c r="B42" s="17" t="s">
        <v>18</v>
      </c>
      <c r="C42" s="21">
        <f>D42+E42+F42+G42</f>
        <v>29.137517351598174</v>
      </c>
      <c r="D42" s="21">
        <f>SUM(D43:D52)</f>
        <v>18.780035159817349</v>
      </c>
      <c r="E42" s="21">
        <f t="shared" ref="E42:G42" si="15">SUM(E43:E52)</f>
        <v>7.0766257990867585</v>
      </c>
      <c r="F42" s="21">
        <f t="shared" si="15"/>
        <v>3.2436678082191781</v>
      </c>
      <c r="G42" s="21">
        <f t="shared" si="15"/>
        <v>3.718858447488585E-2</v>
      </c>
    </row>
    <row r="43" spans="1:11" x14ac:dyDescent="0.2">
      <c r="A43" s="10"/>
      <c r="B43" s="18" t="s">
        <v>23</v>
      </c>
      <c r="C43" s="22">
        <f t="shared" si="8"/>
        <v>0</v>
      </c>
      <c r="D43" s="19">
        <f t="shared" si="14"/>
        <v>0</v>
      </c>
      <c r="E43" s="19">
        <f t="shared" si="14"/>
        <v>0</v>
      </c>
      <c r="F43" s="19">
        <f t="shared" si="14"/>
        <v>0</v>
      </c>
      <c r="G43" s="19">
        <f t="shared" si="14"/>
        <v>0</v>
      </c>
    </row>
    <row r="44" spans="1:11" x14ac:dyDescent="0.2">
      <c r="A44" s="10"/>
      <c r="B44" s="32" t="s">
        <v>21</v>
      </c>
      <c r="C44" s="22">
        <f t="shared" si="8"/>
        <v>13.266884246575344</v>
      </c>
      <c r="D44" s="19">
        <f t="shared" ref="D44:G44" si="16">D22/8760</f>
        <v>3.7332660958904116</v>
      </c>
      <c r="E44" s="19">
        <f t="shared" si="16"/>
        <v>6.449522716894978</v>
      </c>
      <c r="F44" s="19">
        <f t="shared" si="16"/>
        <v>3.051075</v>
      </c>
      <c r="G44" s="19">
        <f t="shared" si="16"/>
        <v>3.302043378995434E-2</v>
      </c>
    </row>
    <row r="45" spans="1:11" x14ac:dyDescent="0.2">
      <c r="A45" s="10"/>
      <c r="B45" s="18" t="s">
        <v>40</v>
      </c>
      <c r="C45" s="22">
        <f t="shared" si="8"/>
        <v>0.19096164383561642</v>
      </c>
      <c r="D45" s="19">
        <f t="shared" ref="D45:G45" si="17">D23/8760</f>
        <v>0</v>
      </c>
      <c r="E45" s="19">
        <f t="shared" si="17"/>
        <v>0.12281712328767122</v>
      </c>
      <c r="F45" s="19">
        <f t="shared" si="17"/>
        <v>6.3976369863013693E-2</v>
      </c>
      <c r="G45" s="19">
        <f t="shared" si="17"/>
        <v>4.1681506849315063E-3</v>
      </c>
    </row>
    <row r="46" spans="1:11" x14ac:dyDescent="0.2">
      <c r="A46" s="10"/>
      <c r="B46" s="32" t="s">
        <v>19</v>
      </c>
      <c r="C46" s="22">
        <f t="shared" si="8"/>
        <v>0</v>
      </c>
      <c r="D46" s="19">
        <f t="shared" ref="D46:G46" si="18">D24/8760</f>
        <v>0</v>
      </c>
      <c r="E46" s="19">
        <f t="shared" si="18"/>
        <v>0</v>
      </c>
      <c r="F46" s="19">
        <f t="shared" si="18"/>
        <v>0</v>
      </c>
      <c r="G46" s="19">
        <f t="shared" si="18"/>
        <v>0</v>
      </c>
    </row>
    <row r="47" spans="1:11" x14ac:dyDescent="0.2">
      <c r="A47" s="10"/>
      <c r="B47" s="18" t="s">
        <v>39</v>
      </c>
      <c r="C47" s="22">
        <f t="shared" si="8"/>
        <v>14.702541210045661</v>
      </c>
      <c r="D47" s="19">
        <f t="shared" ref="D47:G47" si="19">D25/8760</f>
        <v>14.656960616438354</v>
      </c>
      <c r="E47" s="19">
        <f t="shared" si="19"/>
        <v>4.558059360730593E-2</v>
      </c>
      <c r="F47" s="19">
        <f t="shared" si="19"/>
        <v>0</v>
      </c>
      <c r="G47" s="19">
        <f t="shared" si="19"/>
        <v>0</v>
      </c>
    </row>
    <row r="48" spans="1:11" x14ac:dyDescent="0.2">
      <c r="A48" s="10"/>
      <c r="B48" s="18" t="s">
        <v>31</v>
      </c>
      <c r="C48" s="22">
        <f t="shared" si="8"/>
        <v>0.1286164383561644</v>
      </c>
      <c r="D48" s="19">
        <f t="shared" ref="D48:G48" si="20">D26/8760</f>
        <v>0</v>
      </c>
      <c r="E48" s="19">
        <f t="shared" si="20"/>
        <v>0</v>
      </c>
      <c r="F48" s="19">
        <f t="shared" si="20"/>
        <v>0.1286164383561644</v>
      </c>
      <c r="G48" s="19">
        <f t="shared" si="20"/>
        <v>0</v>
      </c>
    </row>
    <row r="49" spans="1:7" x14ac:dyDescent="0.2">
      <c r="A49" s="10"/>
      <c r="B49" s="18" t="s">
        <v>16</v>
      </c>
      <c r="C49" s="22">
        <f t="shared" si="8"/>
        <v>1.2979452054794524E-4</v>
      </c>
      <c r="D49" s="19">
        <f t="shared" ref="D49:G49" si="21">D27/8760</f>
        <v>0</v>
      </c>
      <c r="E49" s="19">
        <f t="shared" si="21"/>
        <v>1.2979452054794524E-4</v>
      </c>
      <c r="F49" s="19">
        <f t="shared" si="21"/>
        <v>0</v>
      </c>
      <c r="G49" s="19">
        <f t="shared" si="21"/>
        <v>0</v>
      </c>
    </row>
    <row r="50" spans="1:7" x14ac:dyDescent="0.2">
      <c r="A50" s="10"/>
      <c r="B50" s="18" t="s">
        <v>43</v>
      </c>
      <c r="C50" s="22">
        <f t="shared" si="8"/>
        <v>0.38980844748858445</v>
      </c>
      <c r="D50" s="19">
        <f t="shared" ref="D50:G50" si="22">D28/8760</f>
        <v>0.38980844748858445</v>
      </c>
      <c r="E50" s="19">
        <f t="shared" si="22"/>
        <v>0</v>
      </c>
      <c r="F50" s="19">
        <f t="shared" si="22"/>
        <v>0</v>
      </c>
      <c r="G50" s="19">
        <f t="shared" si="22"/>
        <v>0</v>
      </c>
    </row>
    <row r="51" spans="1:7" x14ac:dyDescent="0.2">
      <c r="A51" s="10"/>
      <c r="B51" s="18" t="s">
        <v>32</v>
      </c>
      <c r="C51" s="22">
        <f t="shared" si="8"/>
        <v>4.0138470319634703E-2</v>
      </c>
      <c r="D51" s="19">
        <f t="shared" ref="D51:G51" si="23">D29/8760</f>
        <v>0</v>
      </c>
      <c r="E51" s="19">
        <f t="shared" si="23"/>
        <v>4.0138470319634703E-2</v>
      </c>
      <c r="F51" s="19">
        <f t="shared" si="23"/>
        <v>0</v>
      </c>
      <c r="G51" s="19">
        <f t="shared" si="23"/>
        <v>0</v>
      </c>
    </row>
    <row r="52" spans="1:7" ht="14.25" customHeight="1" x14ac:dyDescent="0.2">
      <c r="A52" s="10"/>
      <c r="B52" s="18" t="s">
        <v>41</v>
      </c>
      <c r="C52" s="22">
        <f t="shared" si="8"/>
        <v>0.41843710045662091</v>
      </c>
      <c r="D52" s="19">
        <f t="shared" ref="D52:G52" si="24">D30/8760</f>
        <v>0</v>
      </c>
      <c r="E52" s="19">
        <f t="shared" si="24"/>
        <v>0.41843710045662091</v>
      </c>
      <c r="F52" s="19">
        <f t="shared" si="24"/>
        <v>0</v>
      </c>
      <c r="G52" s="19">
        <f t="shared" si="24"/>
        <v>0</v>
      </c>
    </row>
    <row r="53" spans="1:7" x14ac:dyDescent="0.2">
      <c r="A53" s="10"/>
      <c r="B53" s="18"/>
      <c r="C53" s="22"/>
      <c r="D53" s="22"/>
      <c r="E53" s="22"/>
      <c r="F53" s="22"/>
      <c r="G53" s="22"/>
    </row>
    <row r="54" spans="1:7" s="13" customFormat="1" x14ac:dyDescent="0.2">
      <c r="A54" s="12" t="s">
        <v>15</v>
      </c>
      <c r="B54" s="37" t="s">
        <v>22</v>
      </c>
      <c r="C54" s="37"/>
      <c r="D54" s="37"/>
      <c r="E54" s="37"/>
      <c r="F54" s="37"/>
      <c r="G54" s="37"/>
    </row>
    <row r="55" spans="1:7" s="15" customFormat="1" x14ac:dyDescent="0.2">
      <c r="A55" s="14"/>
      <c r="B55" s="42" t="s">
        <v>10</v>
      </c>
      <c r="C55" s="43">
        <f>D55+E55+F55+G55</f>
        <v>331570.25299999997</v>
      </c>
      <c r="D55" s="43">
        <f>D10</f>
        <v>200605.59199999998</v>
      </c>
      <c r="E55" s="43">
        <f t="shared" ref="E55:G55" si="25">E10</f>
        <v>71764.366000000009</v>
      </c>
      <c r="F55" s="43">
        <f t="shared" si="25"/>
        <v>57433.573000000004</v>
      </c>
      <c r="G55" s="43">
        <f t="shared" si="25"/>
        <v>1766.722</v>
      </c>
    </row>
    <row r="56" spans="1:7" s="15" customFormat="1" x14ac:dyDescent="0.2">
      <c r="A56" s="14"/>
      <c r="B56" s="42" t="s">
        <v>11</v>
      </c>
      <c r="C56" s="43">
        <f>D56+E56+F56+G56</f>
        <v>37.979959646741385</v>
      </c>
      <c r="D56" s="44">
        <f>D32</f>
        <v>22.900181735159816</v>
      </c>
      <c r="E56" s="44">
        <f>E32</f>
        <v>8.1700917808219184</v>
      </c>
      <c r="F56" s="44">
        <f>F32</f>
        <v>6.698414858032379</v>
      </c>
      <c r="G56" s="44">
        <f>G32</f>
        <v>0.21127127272727272</v>
      </c>
    </row>
    <row r="57" spans="1:7" x14ac:dyDescent="0.2">
      <c r="A57" s="8" t="s">
        <v>24</v>
      </c>
      <c r="B57" s="36" t="s">
        <v>12</v>
      </c>
      <c r="C57" s="36"/>
      <c r="D57" s="36"/>
      <c r="E57" s="36"/>
      <c r="F57" s="36"/>
      <c r="G57" s="36"/>
    </row>
    <row r="58" spans="1:7" x14ac:dyDescent="0.2">
      <c r="A58" s="10"/>
      <c r="B58" s="16" t="s">
        <v>10</v>
      </c>
      <c r="C58" s="43">
        <f>D58+E58+F58+G58</f>
        <v>15735.423299999999</v>
      </c>
      <c r="D58" s="19">
        <v>8904.8119999999999</v>
      </c>
      <c r="E58" s="19">
        <v>3726.9630999999999</v>
      </c>
      <c r="F58" s="19">
        <v>3034.4216999999999</v>
      </c>
      <c r="G58" s="19">
        <v>69.226500000000001</v>
      </c>
    </row>
    <row r="59" spans="1:7" x14ac:dyDescent="0.2">
      <c r="A59" s="10"/>
      <c r="B59" s="16" t="s">
        <v>11</v>
      </c>
      <c r="C59" s="43">
        <f t="shared" ref="C59" si="26">D59+E59+F59+G59</f>
        <v>1.9671099999999999</v>
      </c>
      <c r="D59" s="19">
        <v>1.1132</v>
      </c>
      <c r="E59" s="19">
        <v>0.46590999999999999</v>
      </c>
      <c r="F59" s="19">
        <v>0.37934000000000001</v>
      </c>
      <c r="G59" s="19">
        <v>8.6599999999999993E-3</v>
      </c>
    </row>
    <row r="60" spans="1:7" x14ac:dyDescent="0.2">
      <c r="A60" s="10" t="s">
        <v>25</v>
      </c>
      <c r="B60" s="45" t="s">
        <v>7</v>
      </c>
      <c r="C60" s="46">
        <f>C58/C7*100</f>
        <v>4.5307129637604495</v>
      </c>
      <c r="D60" s="47"/>
      <c r="E60" s="47"/>
      <c r="F60" s="47"/>
      <c r="G60" s="47"/>
    </row>
    <row r="61" spans="1:7" x14ac:dyDescent="0.2">
      <c r="A61" s="3"/>
      <c r="B61" s="1"/>
      <c r="C61" s="1"/>
      <c r="D61" s="1"/>
      <c r="E61" s="1"/>
      <c r="F61" s="1"/>
      <c r="G61" s="1"/>
    </row>
    <row r="62" spans="1:7" x14ac:dyDescent="0.2">
      <c r="B62" s="1"/>
      <c r="C62" s="1"/>
      <c r="D62" s="1"/>
      <c r="E62" s="1"/>
      <c r="F62" s="1"/>
      <c r="G62" s="1"/>
    </row>
    <row r="63" spans="1:7" x14ac:dyDescent="0.2">
      <c r="B63" s="1"/>
      <c r="C63" s="1"/>
      <c r="D63" s="1"/>
      <c r="E63" s="1"/>
      <c r="F63" s="1"/>
      <c r="G63" s="1"/>
    </row>
    <row r="64" spans="1:7" x14ac:dyDescent="0.2">
      <c r="B64" s="1"/>
      <c r="C64" s="1"/>
      <c r="D64" s="1"/>
      <c r="E64" s="1"/>
      <c r="F64" s="1"/>
      <c r="G64" s="1"/>
    </row>
    <row r="66" spans="1:8" x14ac:dyDescent="0.2">
      <c r="D66" s="20"/>
    </row>
    <row r="67" spans="1:8" s="9" customFormat="1" x14ac:dyDescent="0.2">
      <c r="A67" s="11"/>
      <c r="D67" s="20"/>
      <c r="H67" s="2"/>
    </row>
    <row r="68" spans="1:8" s="9" customFormat="1" x14ac:dyDescent="0.2">
      <c r="A68" s="11"/>
      <c r="D68" s="20"/>
      <c r="H68" s="2"/>
    </row>
    <row r="69" spans="1:8" s="9" customFormat="1" x14ac:dyDescent="0.2">
      <c r="A69" s="11"/>
      <c r="D69" s="20"/>
      <c r="H69" s="2"/>
    </row>
  </sheetData>
  <mergeCells count="12">
    <mergeCell ref="B6:G6"/>
    <mergeCell ref="B9:G9"/>
    <mergeCell ref="B54:G54"/>
    <mergeCell ref="B57:G57"/>
    <mergeCell ref="A1:G1"/>
    <mergeCell ref="A3:A4"/>
    <mergeCell ref="B3:B4"/>
    <mergeCell ref="C3:C4"/>
    <mergeCell ref="D3:D4"/>
    <mergeCell ref="E3:E4"/>
    <mergeCell ref="F3:F4"/>
    <mergeCell ref="G3:G4"/>
  </mergeCells>
  <dataValidations count="1">
    <dataValidation type="decimal" allowBlank="1" showInputMessage="1" showErrorMessage="1" errorTitle="Внимание" error="Допускается ввод только действительных чисел!" sqref="E65372:G65374 D10:G19 E65379:G65540 C7:G8 E65369:G65370 E65364:G65366 C55:G56 E65376:G65377 C58:G60 C10:C53 D21:G53">
      <formula1>-9.99999999999999E+23</formula1>
      <formula2>9.99999999999999E+23</formula2>
    </dataValidation>
  </dataValidations>
  <pageMargins left="0.23622047244094491" right="0.23622047244094491" top="0.27559055118110237" bottom="0.23622047244094491" header="0.31496062992125984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2020год факт </vt:lpstr>
    </vt:vector>
  </TitlesOfParts>
  <Company>ООО Энергонефть Самара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Е.Ю.</dc:creator>
  <cp:lastModifiedBy>Черепашкина Наталья Юрьевна</cp:lastModifiedBy>
  <cp:lastPrinted>2016-01-18T10:09:57Z</cp:lastPrinted>
  <dcterms:created xsi:type="dcterms:W3CDTF">2011-05-11T12:19:29Z</dcterms:created>
  <dcterms:modified xsi:type="dcterms:W3CDTF">2022-03-02T04:14:30Z</dcterms:modified>
</cp:coreProperties>
</file>